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fcaes\ShadowDrive\OMS\Commission Finances\2025-2026\"/>
    </mc:Choice>
  </mc:AlternateContent>
  <xr:revisionPtr revIDLastSave="0" documentId="8_{7366B7D6-9122-4CDB-95A3-C1866614F562}" xr6:coauthVersionLast="47" xr6:coauthVersionMax="47" xr10:uidLastSave="{00000000-0000-0000-0000-000000000000}"/>
  <workbookProtection workbookAlgorithmName="SHA-512" workbookHashValue="LRjWwdCvAoqt5XLzhZ8TaZ0pJZYFl3fJvnW7g7DdWezBG8XnZDpjZXT8Gc8GCqVtrbtlTIYh46J+oFwuEudnxw==" workbookSaltValue="TdHCN9N0Gytqa6THTqHbzw==" workbookSpinCount="100000" lockStructure="1"/>
  <bookViews>
    <workbookView xWindow="-108" yWindow="-108" windowWidth="23256" windowHeight="12456" tabRatio="500" xr2:uid="{00000000-000D-0000-FFFF-FFFF00000000}"/>
  </bookViews>
  <sheets>
    <sheet name="P1" sheetId="1" r:id="rId1"/>
    <sheet name="P2" sheetId="2" r:id="rId2"/>
    <sheet name="P3" sheetId="3" r:id="rId3"/>
    <sheet name="P4" sheetId="4" r:id="rId4"/>
    <sheet name="Effectifs" sheetId="5" r:id="rId5"/>
    <sheet name="Comptes Résultats" sheetId="6" r:id="rId6"/>
    <sheet name="Bilan" sheetId="7" r:id="rId7"/>
    <sheet name="Budget Prévisionnel" sheetId="8" r:id="rId8"/>
    <sheet name="Bénévolat" sheetId="9" r:id="rId9"/>
    <sheet name="Signature" sheetId="10" r:id="rId10"/>
    <sheet name="Récap" sheetId="11" r:id="rId11"/>
  </sheets>
  <definedNames>
    <definedName name="_xlnm._FilterDatabase" localSheetId="0" hidden="1">'P1'!$D$11</definedName>
    <definedName name="AnSaison">'P1'!$E$14</definedName>
    <definedName name="_xlnm.Print_Titles" localSheetId="8">Bénévolat!$A$1:$AMJ$4</definedName>
    <definedName name="NomClub">'P1'!$C$23</definedName>
    <definedName name="NomSection">'P1'!$C$24</definedName>
    <definedName name="Saison">'P1'!$D$11</definedName>
    <definedName name="SHARED_FORMULA_5_12_5_12_7">#REF!*#REF!</definedName>
    <definedName name="SHARED_FORMULA_5_76_5_76_7">#REF!*#REF!</definedName>
    <definedName name="SHARED_FORMULA_7_12_7_12_7">#REF!+#REF!</definedName>
    <definedName name="SHARED_FORMULA_7_76_7_76_7">#REF!+#REF!</definedName>
    <definedName name="TauxSMIC">Bénévolat!$D$7</definedName>
    <definedName name="TypeSaison">'P1'!$D$14</definedName>
    <definedName name="_xlnm.Print_Area" localSheetId="8">Bénévolat!$A$1:$J$104</definedName>
    <definedName name="_xlnm.Print_Area" localSheetId="6">Bilan!$A$1:$M$41</definedName>
    <definedName name="_xlnm.Print_Area" localSheetId="7">'Budget Prévisionnel'!$A$1:$H$77</definedName>
    <definedName name="_xlnm.Print_Area" localSheetId="5">'Comptes Résultats'!$A$1:$J$78</definedName>
    <definedName name="_xlnm.Print_Area" localSheetId="4">Effectifs!$A$1:$AA$38</definedName>
    <definedName name="_xlnm.Print_Area" localSheetId="0">'P1'!$A$1:$H$51</definedName>
    <definedName name="_xlnm.Print_Area" localSheetId="1">'P2'!$A$1:$J$66</definedName>
    <definedName name="_xlnm.Print_Area" localSheetId="2">'P3'!$A$1:$C$23</definedName>
    <definedName name="_xlnm.Print_Area" localSheetId="3">'P4'!$A$1:$F$25</definedName>
    <definedName name="_xlnm.Print_Area" localSheetId="10">Récap!$A$1:$BC$11</definedName>
    <definedName name="_xlnm.Print_Area" localSheetId="9">Signature!$A$1:$J$52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B10" i="11" l="1"/>
  <c r="BA10" i="11"/>
  <c r="AZ10" i="11"/>
  <c r="AY10" i="11"/>
  <c r="AX10" i="11"/>
  <c r="AW10" i="11"/>
  <c r="AV10" i="11"/>
  <c r="AU10" i="11"/>
  <c r="AT10" i="11"/>
  <c r="AS10" i="11"/>
  <c r="AR10" i="11"/>
  <c r="AQ10" i="11"/>
  <c r="AP10" i="11"/>
  <c r="AO10" i="11"/>
  <c r="AN10" i="11"/>
  <c r="AM10" i="11"/>
  <c r="AL10" i="11"/>
  <c r="AK10" i="11"/>
  <c r="AJ10" i="11"/>
  <c r="AI10" i="11"/>
  <c r="AH10" i="11"/>
  <c r="AG10" i="11"/>
  <c r="AF10" i="11"/>
  <c r="AE10" i="11"/>
  <c r="AD10" i="11"/>
  <c r="AC10" i="11"/>
  <c r="AB10" i="11"/>
  <c r="AA10" i="11"/>
  <c r="Z10" i="11"/>
  <c r="Y10" i="11"/>
  <c r="X10" i="11"/>
  <c r="W10" i="11"/>
  <c r="V10" i="11"/>
  <c r="U10" i="11"/>
  <c r="T10" i="11"/>
  <c r="S10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B10" i="11" s="1"/>
  <c r="F10" i="11"/>
  <c r="E10" i="11"/>
  <c r="D10" i="11"/>
  <c r="C10" i="11"/>
  <c r="A10" i="11"/>
  <c r="AF3" i="11"/>
  <c r="AE3" i="11"/>
  <c r="AD3" i="11"/>
  <c r="AC3" i="11"/>
  <c r="Y3" i="11"/>
  <c r="X3" i="11"/>
  <c r="W3" i="11"/>
  <c r="V3" i="11"/>
  <c r="U3" i="11"/>
  <c r="T3" i="11"/>
  <c r="S3" i="11"/>
  <c r="R3" i="11"/>
  <c r="Q3" i="11"/>
  <c r="O3" i="11"/>
  <c r="N3" i="11"/>
  <c r="M3" i="11"/>
  <c r="L3" i="11"/>
  <c r="K3" i="11"/>
  <c r="J3" i="11"/>
  <c r="I3" i="11"/>
  <c r="H3" i="11"/>
  <c r="G3" i="11"/>
  <c r="F3" i="11"/>
  <c r="E3" i="11"/>
  <c r="B3" i="11"/>
  <c r="A3" i="11"/>
  <c r="B51" i="10"/>
  <c r="B43" i="10"/>
  <c r="E33" i="10"/>
  <c r="E31" i="10"/>
  <c r="E29" i="10"/>
  <c r="E27" i="10"/>
  <c r="E25" i="10"/>
  <c r="E23" i="10"/>
  <c r="E21" i="10"/>
  <c r="E19" i="10"/>
  <c r="E17" i="10"/>
  <c r="E15" i="10"/>
  <c r="E13" i="10"/>
  <c r="E11" i="10"/>
  <c r="E9" i="10"/>
  <c r="E7" i="10"/>
  <c r="E5" i="10"/>
  <c r="B103" i="9"/>
  <c r="F100" i="9"/>
  <c r="H100" i="9" s="1"/>
  <c r="I100" i="9" s="1"/>
  <c r="F99" i="9"/>
  <c r="H99" i="9" s="1"/>
  <c r="I99" i="9" s="1"/>
  <c r="I98" i="9"/>
  <c r="H98" i="9"/>
  <c r="F98" i="9"/>
  <c r="F97" i="9"/>
  <c r="H97" i="9" s="1"/>
  <c r="I97" i="9" s="1"/>
  <c r="F96" i="9"/>
  <c r="H96" i="9" s="1"/>
  <c r="I96" i="9" s="1"/>
  <c r="I95" i="9"/>
  <c r="H95" i="9"/>
  <c r="F95" i="9"/>
  <c r="F94" i="9"/>
  <c r="H94" i="9" s="1"/>
  <c r="I94" i="9" s="1"/>
  <c r="H93" i="9"/>
  <c r="I93" i="9" s="1"/>
  <c r="F93" i="9"/>
  <c r="F92" i="9"/>
  <c r="H92" i="9" s="1"/>
  <c r="I92" i="9" s="1"/>
  <c r="F91" i="9"/>
  <c r="H91" i="9" s="1"/>
  <c r="I91" i="9" s="1"/>
  <c r="I90" i="9"/>
  <c r="H90" i="9"/>
  <c r="F90" i="9"/>
  <c r="F89" i="9"/>
  <c r="H89" i="9" s="1"/>
  <c r="I89" i="9" s="1"/>
  <c r="F88" i="9"/>
  <c r="H88" i="9" s="1"/>
  <c r="I88" i="9" s="1"/>
  <c r="I87" i="9"/>
  <c r="H87" i="9"/>
  <c r="F87" i="9"/>
  <c r="F86" i="9"/>
  <c r="H86" i="9" s="1"/>
  <c r="I86" i="9" s="1"/>
  <c r="H85" i="9"/>
  <c r="I85" i="9" s="1"/>
  <c r="F85" i="9"/>
  <c r="F84" i="9"/>
  <c r="H84" i="9" s="1"/>
  <c r="I84" i="9" s="1"/>
  <c r="F83" i="9"/>
  <c r="H83" i="9" s="1"/>
  <c r="I83" i="9" s="1"/>
  <c r="I82" i="9"/>
  <c r="H82" i="9"/>
  <c r="F82" i="9"/>
  <c r="F81" i="9"/>
  <c r="H81" i="9" s="1"/>
  <c r="I81" i="9" s="1"/>
  <c r="F80" i="9"/>
  <c r="H80" i="9" s="1"/>
  <c r="I80" i="9" s="1"/>
  <c r="F79" i="9"/>
  <c r="H79" i="9" s="1"/>
  <c r="I79" i="9" s="1"/>
  <c r="F78" i="9"/>
  <c r="H78" i="9" s="1"/>
  <c r="I78" i="9" s="1"/>
  <c r="H77" i="9"/>
  <c r="I77" i="9" s="1"/>
  <c r="F77" i="9"/>
  <c r="F76" i="9"/>
  <c r="H76" i="9" s="1"/>
  <c r="I76" i="9" s="1"/>
  <c r="F75" i="9"/>
  <c r="H75" i="9" s="1"/>
  <c r="I75" i="9" s="1"/>
  <c r="I74" i="9"/>
  <c r="H74" i="9"/>
  <c r="F74" i="9"/>
  <c r="F73" i="9"/>
  <c r="H73" i="9" s="1"/>
  <c r="I73" i="9" s="1"/>
  <c r="F72" i="9"/>
  <c r="H72" i="9" s="1"/>
  <c r="I72" i="9" s="1"/>
  <c r="F71" i="9"/>
  <c r="H71" i="9" s="1"/>
  <c r="I71" i="9" s="1"/>
  <c r="F70" i="9"/>
  <c r="H70" i="9" s="1"/>
  <c r="I70" i="9" s="1"/>
  <c r="H69" i="9"/>
  <c r="I69" i="9" s="1"/>
  <c r="F69" i="9"/>
  <c r="F68" i="9"/>
  <c r="H68" i="9" s="1"/>
  <c r="I68" i="9" s="1"/>
  <c r="F67" i="9"/>
  <c r="H67" i="9" s="1"/>
  <c r="I67" i="9" s="1"/>
  <c r="I66" i="9"/>
  <c r="H66" i="9"/>
  <c r="F66" i="9"/>
  <c r="H65" i="9"/>
  <c r="I65" i="9" s="1"/>
  <c r="F65" i="9"/>
  <c r="F64" i="9"/>
  <c r="H64" i="9" s="1"/>
  <c r="I64" i="9" s="1"/>
  <c r="F63" i="9"/>
  <c r="H63" i="9" s="1"/>
  <c r="I63" i="9" s="1"/>
  <c r="F62" i="9"/>
  <c r="H62" i="9" s="1"/>
  <c r="I62" i="9" s="1"/>
  <c r="H61" i="9"/>
  <c r="I61" i="9" s="1"/>
  <c r="F61" i="9"/>
  <c r="F60" i="9"/>
  <c r="H60" i="9" s="1"/>
  <c r="I60" i="9" s="1"/>
  <c r="F59" i="9"/>
  <c r="H59" i="9" s="1"/>
  <c r="I59" i="9" s="1"/>
  <c r="I58" i="9"/>
  <c r="H58" i="9"/>
  <c r="F58" i="9"/>
  <c r="H57" i="9"/>
  <c r="I57" i="9" s="1"/>
  <c r="F57" i="9"/>
  <c r="F56" i="9"/>
  <c r="H56" i="9" s="1"/>
  <c r="I56" i="9" s="1"/>
  <c r="I55" i="9"/>
  <c r="H55" i="9"/>
  <c r="F55" i="9"/>
  <c r="F54" i="9"/>
  <c r="H54" i="9" s="1"/>
  <c r="I54" i="9" s="1"/>
  <c r="H53" i="9"/>
  <c r="I53" i="9" s="1"/>
  <c r="F53" i="9"/>
  <c r="F52" i="9"/>
  <c r="H52" i="9" s="1"/>
  <c r="I52" i="9" s="1"/>
  <c r="F51" i="9"/>
  <c r="H51" i="9" s="1"/>
  <c r="I51" i="9" s="1"/>
  <c r="I50" i="9"/>
  <c r="H50" i="9"/>
  <c r="F50" i="9"/>
  <c r="H49" i="9"/>
  <c r="I49" i="9" s="1"/>
  <c r="F49" i="9"/>
  <c r="F48" i="9"/>
  <c r="H48" i="9" s="1"/>
  <c r="I48" i="9" s="1"/>
  <c r="I47" i="9"/>
  <c r="H47" i="9"/>
  <c r="F47" i="9"/>
  <c r="F46" i="9"/>
  <c r="H46" i="9" s="1"/>
  <c r="I46" i="9" s="1"/>
  <c r="H45" i="9"/>
  <c r="I45" i="9" s="1"/>
  <c r="F45" i="9"/>
  <c r="F44" i="9"/>
  <c r="H44" i="9" s="1"/>
  <c r="I44" i="9" s="1"/>
  <c r="F43" i="9"/>
  <c r="H43" i="9" s="1"/>
  <c r="I43" i="9" s="1"/>
  <c r="I42" i="9"/>
  <c r="H42" i="9"/>
  <c r="F42" i="9"/>
  <c r="H41" i="9"/>
  <c r="I41" i="9" s="1"/>
  <c r="F41" i="9"/>
  <c r="F40" i="9"/>
  <c r="H40" i="9" s="1"/>
  <c r="I40" i="9" s="1"/>
  <c r="F39" i="9"/>
  <c r="H39" i="9" s="1"/>
  <c r="I39" i="9" s="1"/>
  <c r="F38" i="9"/>
  <c r="H38" i="9" s="1"/>
  <c r="I38" i="9" s="1"/>
  <c r="H37" i="9"/>
  <c r="I37" i="9" s="1"/>
  <c r="F37" i="9"/>
  <c r="F36" i="9"/>
  <c r="H36" i="9" s="1"/>
  <c r="I36" i="9" s="1"/>
  <c r="F35" i="9"/>
  <c r="H35" i="9" s="1"/>
  <c r="I35" i="9" s="1"/>
  <c r="I34" i="9"/>
  <c r="H34" i="9"/>
  <c r="F34" i="9"/>
  <c r="H33" i="9"/>
  <c r="I33" i="9" s="1"/>
  <c r="F33" i="9"/>
  <c r="F32" i="9"/>
  <c r="H32" i="9" s="1"/>
  <c r="I32" i="9" s="1"/>
  <c r="F31" i="9"/>
  <c r="H31" i="9" s="1"/>
  <c r="I31" i="9" s="1"/>
  <c r="F30" i="9"/>
  <c r="H30" i="9" s="1"/>
  <c r="I30" i="9" s="1"/>
  <c r="H29" i="9"/>
  <c r="I29" i="9" s="1"/>
  <c r="F29" i="9"/>
  <c r="F28" i="9"/>
  <c r="H28" i="9" s="1"/>
  <c r="I28" i="9" s="1"/>
  <c r="F27" i="9"/>
  <c r="H27" i="9" s="1"/>
  <c r="I27" i="9" s="1"/>
  <c r="I26" i="9"/>
  <c r="H26" i="9"/>
  <c r="F26" i="9"/>
  <c r="H25" i="9"/>
  <c r="I25" i="9" s="1"/>
  <c r="F25" i="9"/>
  <c r="F24" i="9"/>
  <c r="H24" i="9" s="1"/>
  <c r="I24" i="9" s="1"/>
  <c r="F23" i="9"/>
  <c r="H23" i="9" s="1"/>
  <c r="I23" i="9" s="1"/>
  <c r="F22" i="9"/>
  <c r="H22" i="9" s="1"/>
  <c r="I22" i="9" s="1"/>
  <c r="H21" i="9"/>
  <c r="I21" i="9" s="1"/>
  <c r="F21" i="9"/>
  <c r="F20" i="9"/>
  <c r="H20" i="9" s="1"/>
  <c r="I20" i="9" s="1"/>
  <c r="F19" i="9"/>
  <c r="H19" i="9" s="1"/>
  <c r="I19" i="9" s="1"/>
  <c r="I18" i="9"/>
  <c r="H18" i="9"/>
  <c r="F18" i="9"/>
  <c r="H17" i="9"/>
  <c r="I17" i="9" s="1"/>
  <c r="F17" i="9"/>
  <c r="F16" i="9"/>
  <c r="H16" i="9" s="1"/>
  <c r="I16" i="9" s="1"/>
  <c r="F15" i="9"/>
  <c r="H15" i="9" s="1"/>
  <c r="I15" i="9" s="1"/>
  <c r="F14" i="9"/>
  <c r="H14" i="9" s="1"/>
  <c r="I14" i="9" s="1"/>
  <c r="H13" i="9"/>
  <c r="I13" i="9" s="1"/>
  <c r="I7" i="9" s="1"/>
  <c r="F13" i="9"/>
  <c r="F12" i="9"/>
  <c r="H12" i="9" s="1"/>
  <c r="I12" i="9" s="1"/>
  <c r="C3" i="9"/>
  <c r="C2" i="9"/>
  <c r="B103" i="8"/>
  <c r="B76" i="8"/>
  <c r="F71" i="8"/>
  <c r="F70" i="8" s="1"/>
  <c r="C71" i="8"/>
  <c r="C70" i="8" s="1"/>
  <c r="G70" i="8"/>
  <c r="D70" i="8"/>
  <c r="F69" i="8"/>
  <c r="C69" i="8"/>
  <c r="F68" i="8"/>
  <c r="D68" i="8"/>
  <c r="C68" i="8"/>
  <c r="F67" i="8"/>
  <c r="C67" i="8"/>
  <c r="F66" i="8"/>
  <c r="C66" i="8"/>
  <c r="G65" i="8"/>
  <c r="F65" i="8"/>
  <c r="D65" i="8"/>
  <c r="C65" i="8"/>
  <c r="C64" i="8"/>
  <c r="F63" i="8"/>
  <c r="C63" i="8"/>
  <c r="F62" i="8"/>
  <c r="C62" i="8"/>
  <c r="F61" i="8"/>
  <c r="C61" i="8"/>
  <c r="C59" i="8" s="1"/>
  <c r="F60" i="8"/>
  <c r="C60" i="8"/>
  <c r="F59" i="8"/>
  <c r="D59" i="8"/>
  <c r="F58" i="8"/>
  <c r="C58" i="8"/>
  <c r="F57" i="8"/>
  <c r="C57" i="8"/>
  <c r="F56" i="8"/>
  <c r="C56" i="8"/>
  <c r="F55" i="8"/>
  <c r="C55" i="8"/>
  <c r="F54" i="8"/>
  <c r="D54" i="8"/>
  <c r="D52" i="8" s="1"/>
  <c r="C54" i="8"/>
  <c r="C52" i="8" s="1"/>
  <c r="F53" i="8"/>
  <c r="F52" i="8" s="1"/>
  <c r="C53" i="8"/>
  <c r="G52" i="8"/>
  <c r="F51" i="8"/>
  <c r="C51" i="8"/>
  <c r="F50" i="8"/>
  <c r="C50" i="8"/>
  <c r="F49" i="8"/>
  <c r="C49" i="8"/>
  <c r="F48" i="8"/>
  <c r="C48" i="8"/>
  <c r="F47" i="8"/>
  <c r="F46" i="8" s="1"/>
  <c r="F44" i="8" s="1"/>
  <c r="C47" i="8"/>
  <c r="C46" i="8" s="1"/>
  <c r="G46" i="8"/>
  <c r="D46" i="8"/>
  <c r="F45" i="8"/>
  <c r="C45" i="8"/>
  <c r="C44" i="8" s="1"/>
  <c r="G44" i="8"/>
  <c r="D44" i="8"/>
  <c r="F43" i="8"/>
  <c r="C43" i="8"/>
  <c r="F42" i="8"/>
  <c r="C42" i="8"/>
  <c r="F41" i="8"/>
  <c r="D41" i="8"/>
  <c r="C41" i="8"/>
  <c r="F40" i="8"/>
  <c r="C40" i="8"/>
  <c r="F39" i="8"/>
  <c r="C39" i="8"/>
  <c r="F38" i="8"/>
  <c r="C38" i="8"/>
  <c r="F37" i="8"/>
  <c r="C37" i="8"/>
  <c r="C36" i="8" s="1"/>
  <c r="F36" i="8"/>
  <c r="D36" i="8"/>
  <c r="F35" i="8"/>
  <c r="C35" i="8"/>
  <c r="F34" i="8"/>
  <c r="C34" i="8"/>
  <c r="F33" i="8"/>
  <c r="C33" i="8"/>
  <c r="F32" i="8"/>
  <c r="C32" i="8"/>
  <c r="F31" i="8"/>
  <c r="C31" i="8"/>
  <c r="F30" i="8"/>
  <c r="F29" i="8" s="1"/>
  <c r="C30" i="8"/>
  <c r="G29" i="8"/>
  <c r="D29" i="8"/>
  <c r="F28" i="8"/>
  <c r="C28" i="8"/>
  <c r="F27" i="8"/>
  <c r="C27" i="8"/>
  <c r="F26" i="8"/>
  <c r="C26" i="8"/>
  <c r="F25" i="8"/>
  <c r="C25" i="8"/>
  <c r="F24" i="8"/>
  <c r="C24" i="8"/>
  <c r="G23" i="8"/>
  <c r="G6" i="8" s="1"/>
  <c r="F23" i="8"/>
  <c r="C23" i="8"/>
  <c r="C22" i="8" s="1"/>
  <c r="C20" i="8" s="1"/>
  <c r="F22" i="8"/>
  <c r="D22" i="8"/>
  <c r="F21" i="8"/>
  <c r="C21" i="8"/>
  <c r="F20" i="8"/>
  <c r="F19" i="8" s="1"/>
  <c r="D20" i="8"/>
  <c r="G19" i="8"/>
  <c r="C19" i="8"/>
  <c r="F18" i="8"/>
  <c r="C18" i="8"/>
  <c r="F17" i="8"/>
  <c r="C17" i="8"/>
  <c r="F16" i="8"/>
  <c r="C16" i="8"/>
  <c r="F15" i="8"/>
  <c r="C15" i="8"/>
  <c r="F14" i="8"/>
  <c r="C14" i="8"/>
  <c r="F13" i="8"/>
  <c r="F12" i="8" s="1"/>
  <c r="C13" i="8"/>
  <c r="C12" i="8" s="1"/>
  <c r="G12" i="8"/>
  <c r="D12" i="8"/>
  <c r="F11" i="8"/>
  <c r="C11" i="8"/>
  <c r="F10" i="8"/>
  <c r="C10" i="8"/>
  <c r="F9" i="8"/>
  <c r="C9" i="8"/>
  <c r="F8" i="8"/>
  <c r="F7" i="8" s="1"/>
  <c r="C8" i="8"/>
  <c r="G7" i="8"/>
  <c r="D7" i="8"/>
  <c r="D6" i="8" s="1"/>
  <c r="C7" i="8"/>
  <c r="G4" i="8"/>
  <c r="D4" i="8"/>
  <c r="C2" i="8"/>
  <c r="B103" i="7"/>
  <c r="B40" i="7"/>
  <c r="J37" i="7"/>
  <c r="I37" i="7"/>
  <c r="L23" i="7"/>
  <c r="K23" i="7"/>
  <c r="J23" i="7"/>
  <c r="I23" i="7"/>
  <c r="G23" i="7"/>
  <c r="F23" i="7"/>
  <c r="F28" i="7" s="1"/>
  <c r="E23" i="7"/>
  <c r="D23" i="7"/>
  <c r="L16" i="7"/>
  <c r="K16" i="7"/>
  <c r="J16" i="7"/>
  <c r="I16" i="7"/>
  <c r="L11" i="7"/>
  <c r="K11" i="7"/>
  <c r="J11" i="7"/>
  <c r="I11" i="7"/>
  <c r="F11" i="7"/>
  <c r="Z3" i="11" s="1"/>
  <c r="E11" i="7"/>
  <c r="D11" i="7"/>
  <c r="G7" i="7"/>
  <c r="F7" i="7"/>
  <c r="E7" i="7"/>
  <c r="E28" i="7" s="1"/>
  <c r="D7" i="7"/>
  <c r="D28" i="7" s="1"/>
  <c r="D2" i="7"/>
  <c r="B77" i="6"/>
  <c r="I70" i="6"/>
  <c r="H70" i="6"/>
  <c r="H72" i="6" s="1"/>
  <c r="G70" i="6"/>
  <c r="E70" i="6"/>
  <c r="D70" i="6"/>
  <c r="C70" i="6"/>
  <c r="E68" i="6"/>
  <c r="D68" i="6"/>
  <c r="C68" i="6"/>
  <c r="I65" i="6"/>
  <c r="H65" i="6"/>
  <c r="G65" i="6"/>
  <c r="E65" i="6"/>
  <c r="D65" i="6"/>
  <c r="C65" i="6"/>
  <c r="E59" i="6"/>
  <c r="D59" i="6"/>
  <c r="C59" i="6"/>
  <c r="E54" i="6"/>
  <c r="D54" i="6"/>
  <c r="C54" i="6"/>
  <c r="C52" i="6" s="1"/>
  <c r="I53" i="6"/>
  <c r="H53" i="6"/>
  <c r="G53" i="6"/>
  <c r="E52" i="6"/>
  <c r="D52" i="6"/>
  <c r="I47" i="6"/>
  <c r="H47" i="6"/>
  <c r="H45" i="6" s="1"/>
  <c r="G47" i="6"/>
  <c r="G45" i="6" s="1"/>
  <c r="G72" i="6" s="1"/>
  <c r="E46" i="6"/>
  <c r="D46" i="6"/>
  <c r="C46" i="6"/>
  <c r="C44" i="6" s="1"/>
  <c r="I45" i="6"/>
  <c r="E44" i="6"/>
  <c r="D44" i="6"/>
  <c r="E41" i="6"/>
  <c r="D41" i="6"/>
  <c r="C41" i="6"/>
  <c r="E36" i="6"/>
  <c r="D36" i="6"/>
  <c r="C36" i="6"/>
  <c r="C29" i="6" s="1"/>
  <c r="I30" i="6"/>
  <c r="H30" i="6"/>
  <c r="G30" i="6"/>
  <c r="E29" i="6"/>
  <c r="D29" i="6"/>
  <c r="I24" i="6"/>
  <c r="H24" i="6"/>
  <c r="G24" i="6"/>
  <c r="E22" i="6"/>
  <c r="D22" i="6"/>
  <c r="C22" i="6"/>
  <c r="C20" i="6" s="1"/>
  <c r="I20" i="6"/>
  <c r="H20" i="6"/>
  <c r="G20" i="6"/>
  <c r="E20" i="6"/>
  <c r="D20" i="6"/>
  <c r="I12" i="6"/>
  <c r="H12" i="6"/>
  <c r="G12" i="6"/>
  <c r="E12" i="6"/>
  <c r="D12" i="6"/>
  <c r="C12" i="6"/>
  <c r="C6" i="6" s="1"/>
  <c r="I7" i="6"/>
  <c r="I6" i="6" s="1"/>
  <c r="H7" i="6"/>
  <c r="G7" i="6"/>
  <c r="E7" i="6"/>
  <c r="E6" i="6" s="1"/>
  <c r="E72" i="6" s="1"/>
  <c r="D7" i="6"/>
  <c r="D6" i="6" s="1"/>
  <c r="C7" i="6"/>
  <c r="H6" i="6"/>
  <c r="G6" i="6"/>
  <c r="I4" i="6"/>
  <c r="E4" i="6"/>
  <c r="C2" i="6"/>
  <c r="B37" i="5"/>
  <c r="E26" i="5"/>
  <c r="O24" i="5"/>
  <c r="L24" i="5"/>
  <c r="T23" i="5"/>
  <c r="R23" i="5"/>
  <c r="Q23" i="5"/>
  <c r="T26" i="5" s="1"/>
  <c r="O23" i="5"/>
  <c r="Q26" i="5" s="1"/>
  <c r="N23" i="5"/>
  <c r="N26" i="5" s="1"/>
  <c r="L23" i="5"/>
  <c r="K23" i="5"/>
  <c r="I23" i="5"/>
  <c r="K26" i="5" s="1"/>
  <c r="H23" i="5"/>
  <c r="H26" i="5" s="1"/>
  <c r="F23" i="5"/>
  <c r="E23" i="5"/>
  <c r="C23" i="5"/>
  <c r="K22" i="5"/>
  <c r="X21" i="5"/>
  <c r="U21" i="5"/>
  <c r="W22" i="5" s="1"/>
  <c r="L21" i="5"/>
  <c r="I21" i="5"/>
  <c r="F21" i="5"/>
  <c r="C21" i="5"/>
  <c r="E22" i="5" s="1"/>
  <c r="Z20" i="5"/>
  <c r="X20" i="5"/>
  <c r="W20" i="5"/>
  <c r="U20" i="5"/>
  <c r="U23" i="5" s="1"/>
  <c r="K19" i="5"/>
  <c r="R18" i="5"/>
  <c r="Q19" i="5" s="1"/>
  <c r="O18" i="5"/>
  <c r="L18" i="5"/>
  <c r="I18" i="5"/>
  <c r="F18" i="5"/>
  <c r="C18" i="5"/>
  <c r="E19" i="5" s="1"/>
  <c r="Z17" i="5"/>
  <c r="X17" i="5"/>
  <c r="X18" i="5" s="1"/>
  <c r="W17" i="5"/>
  <c r="U18" i="5" s="1"/>
  <c r="W19" i="5" s="1"/>
  <c r="U17" i="5"/>
  <c r="Q16" i="5"/>
  <c r="U15" i="5"/>
  <c r="R15" i="5"/>
  <c r="O15" i="5"/>
  <c r="L15" i="5"/>
  <c r="I15" i="5"/>
  <c r="K16" i="5" s="1"/>
  <c r="F15" i="5"/>
  <c r="C15" i="5"/>
  <c r="E16" i="5" s="1"/>
  <c r="Z14" i="5"/>
  <c r="X14" i="5"/>
  <c r="X15" i="5" s="1"/>
  <c r="W14" i="5"/>
  <c r="U14" i="5"/>
  <c r="E13" i="5"/>
  <c r="R12" i="5"/>
  <c r="R24" i="5" s="1"/>
  <c r="O12" i="5"/>
  <c r="Q13" i="5" s="1"/>
  <c r="L12" i="5"/>
  <c r="K13" i="5" s="1"/>
  <c r="I12" i="5"/>
  <c r="F12" i="5"/>
  <c r="C12" i="5"/>
  <c r="C24" i="5" s="1"/>
  <c r="E25" i="5" s="1"/>
  <c r="Z11" i="5"/>
  <c r="Z23" i="5" s="1"/>
  <c r="X11" i="5"/>
  <c r="W11" i="5"/>
  <c r="U11" i="5"/>
  <c r="U12" i="5" s="1"/>
  <c r="E10" i="5"/>
  <c r="X9" i="5"/>
  <c r="L9" i="5"/>
  <c r="I9" i="5"/>
  <c r="I24" i="5" s="1"/>
  <c r="K25" i="5" s="1"/>
  <c r="F9" i="5"/>
  <c r="F24" i="5" s="1"/>
  <c r="C9" i="5"/>
  <c r="Z8" i="5"/>
  <c r="X8" i="5"/>
  <c r="X23" i="5" s="1"/>
  <c r="W8" i="5"/>
  <c r="W23" i="5" s="1"/>
  <c r="Z26" i="5" s="1"/>
  <c r="U8" i="5"/>
  <c r="U9" i="5" s="1"/>
  <c r="E2" i="5"/>
  <c r="B24" i="4"/>
  <c r="B6" i="4"/>
  <c r="B22" i="3"/>
  <c r="B65" i="2"/>
  <c r="B46" i="2"/>
  <c r="B36" i="2"/>
  <c r="B30" i="2"/>
  <c r="B26" i="2"/>
  <c r="B50" i="1"/>
  <c r="B15" i="1"/>
  <c r="F14" i="1"/>
  <c r="E14" i="1"/>
  <c r="B40" i="10" s="1"/>
  <c r="J34" i="7" l="1"/>
  <c r="U24" i="5"/>
  <c r="W10" i="5"/>
  <c r="I72" i="6"/>
  <c r="D72" i="8"/>
  <c r="K37" i="7"/>
  <c r="F37" i="7"/>
  <c r="W16" i="5"/>
  <c r="C6" i="8"/>
  <c r="C29" i="8"/>
  <c r="C72" i="8" s="1"/>
  <c r="C72" i="6"/>
  <c r="W26" i="5"/>
  <c r="Q25" i="5"/>
  <c r="I9" i="7"/>
  <c r="I7" i="7" s="1"/>
  <c r="C73" i="6"/>
  <c r="I34" i="7"/>
  <c r="D72" i="6"/>
  <c r="D73" i="6" s="1"/>
  <c r="I73" i="6"/>
  <c r="F34" i="7"/>
  <c r="F6" i="8"/>
  <c r="F72" i="8" s="1"/>
  <c r="G72" i="8"/>
  <c r="X12" i="5"/>
  <c r="W13" i="5" s="1"/>
  <c r="D5" i="6"/>
  <c r="E5" i="6"/>
  <c r="G33" i="7"/>
  <c r="K10" i="5"/>
  <c r="G5" i="6"/>
  <c r="D3" i="7"/>
  <c r="L6" i="7"/>
  <c r="I33" i="7"/>
  <c r="F5" i="8"/>
  <c r="H7" i="9"/>
  <c r="P3" i="11" s="1"/>
  <c r="J6" i="7"/>
  <c r="F33" i="7"/>
  <c r="B35" i="5"/>
  <c r="H5" i="6"/>
  <c r="D6" i="7"/>
  <c r="J33" i="7"/>
  <c r="G5" i="8"/>
  <c r="C5" i="8"/>
  <c r="D5" i="8"/>
  <c r="B11" i="5"/>
  <c r="C3" i="6"/>
  <c r="I5" i="6"/>
  <c r="E6" i="7"/>
  <c r="K33" i="7"/>
  <c r="B4" i="5"/>
  <c r="B14" i="5"/>
  <c r="F6" i="7"/>
  <c r="L33" i="7"/>
  <c r="C3" i="8"/>
  <c r="B8" i="5"/>
  <c r="B17" i="5"/>
  <c r="G6" i="7"/>
  <c r="D33" i="7"/>
  <c r="K6" i="7"/>
  <c r="B20" i="5"/>
  <c r="C5" i="6"/>
  <c r="I6" i="7"/>
  <c r="E33" i="7"/>
  <c r="F73" i="8" l="1"/>
  <c r="C73" i="8"/>
  <c r="C74" i="8" s="1"/>
  <c r="F74" i="8"/>
  <c r="W25" i="5"/>
  <c r="D3" i="11" s="1"/>
  <c r="K35" i="7"/>
  <c r="E35" i="7"/>
  <c r="C3" i="11"/>
  <c r="J8" i="7"/>
  <c r="I28" i="7"/>
  <c r="G73" i="6"/>
  <c r="G74" i="6" s="1"/>
  <c r="D34" i="7"/>
  <c r="AA3" i="11"/>
  <c r="AB3" i="11" s="1"/>
  <c r="C74" i="6"/>
  <c r="X24" i="5"/>
  <c r="D73" i="8"/>
  <c r="D74" i="8" s="1"/>
  <c r="L9" i="7"/>
  <c r="L34" i="7"/>
  <c r="E34" i="7"/>
  <c r="H73" i="6"/>
  <c r="H74" i="6" s="1"/>
  <c r="D74" i="6"/>
  <c r="G34" i="7"/>
  <c r="G73" i="8"/>
  <c r="G74" i="8" s="1"/>
  <c r="J9" i="7"/>
  <c r="D35" i="7"/>
  <c r="I74" i="6"/>
  <c r="E73" i="6"/>
  <c r="E74" i="6" s="1"/>
  <c r="K9" i="7"/>
  <c r="K34" i="7"/>
  <c r="D36" i="7" l="1"/>
  <c r="D38" i="7" s="1"/>
  <c r="I35" i="7"/>
  <c r="I36" i="7" s="1"/>
  <c r="I38" i="7" s="1"/>
  <c r="L36" i="7"/>
  <c r="L38" i="7" s="1"/>
  <c r="G35" i="7"/>
  <c r="G36" i="7" s="1"/>
  <c r="G38" i="7" s="1"/>
  <c r="J7" i="7"/>
  <c r="E36" i="7"/>
  <c r="E38" i="7" s="1"/>
  <c r="J35" i="7"/>
  <c r="J36" i="7" s="1"/>
  <c r="J38" i="7" s="1"/>
  <c r="F35" i="7"/>
  <c r="F36" i="7" s="1"/>
  <c r="F38" i="7" s="1"/>
  <c r="K36" i="7"/>
  <c r="K38" i="7" s="1"/>
  <c r="L35" i="7"/>
  <c r="K8" i="7" l="1"/>
  <c r="K7" i="7" s="1"/>
  <c r="J28" i="7"/>
  <c r="L8" i="7" l="1"/>
  <c r="L7" i="7" s="1"/>
  <c r="K28" i="7"/>
  <c r="L28" i="7" l="1"/>
  <c r="G11" i="7"/>
  <c r="G28" i="7" s="1"/>
</calcChain>
</file>

<file path=xl/sharedStrings.xml><?xml version="1.0" encoding="utf-8"?>
<sst xmlns="http://schemas.openxmlformats.org/spreadsheetml/2006/main" count="679" uniqueCount="339">
  <si>
    <t>Ville de La Chapelle sur Erdre</t>
  </si>
  <si>
    <t>SERVICE DES SPORTS</t>
  </si>
  <si>
    <t>CADRE RESERVE A LA VILLE</t>
  </si>
  <si>
    <t xml:space="preserve">Dossier arrivé le : </t>
  </si>
  <si>
    <t>n°</t>
  </si>
  <si>
    <t>A.R. le</t>
  </si>
  <si>
    <t>Montant proposé :</t>
  </si>
  <si>
    <t xml:space="preserve">Chapitre : </t>
  </si>
  <si>
    <t>Art :</t>
  </si>
  <si>
    <t>Montant accordé :</t>
  </si>
  <si>
    <t xml:space="preserve">DOSSIER DE DEMANDE DE SUBVENTION MUNICIPALE
</t>
  </si>
  <si>
    <t>ANNEE</t>
  </si>
  <si>
    <t>Mars</t>
  </si>
  <si>
    <t>Juin</t>
  </si>
  <si>
    <t>Août</t>
  </si>
  <si>
    <t>Octobre</t>
  </si>
  <si>
    <t>Décembre</t>
  </si>
  <si>
    <t>Clôture de l'exercice à fin</t>
  </si>
  <si>
    <r>
      <rPr>
        <sz val="11"/>
        <rFont val="Arial"/>
      </rPr>
      <t xml:space="preserve">Les dossiers complétés seront retournés </t>
    </r>
    <r>
      <rPr>
        <b/>
        <sz val="11"/>
        <rFont val="Arial"/>
      </rPr>
      <t>pour le 14 octobre 2024</t>
    </r>
    <r>
      <rPr>
        <sz val="11"/>
        <rFont val="Arial"/>
      </rPr>
      <t xml:space="preserve"> </t>
    </r>
    <r>
      <rPr>
        <sz val="11"/>
        <color rgb="FF000000"/>
        <rFont val="Arial"/>
      </rPr>
      <t xml:space="preserve">aux </t>
    </r>
    <r>
      <rPr>
        <u/>
        <sz val="11"/>
        <color rgb="FF000000"/>
        <rFont val="Arial"/>
      </rPr>
      <t xml:space="preserve">deux </t>
    </r>
    <r>
      <rPr>
        <sz val="11"/>
        <color rgb="FF000000"/>
        <rFont val="Arial"/>
      </rPr>
      <t>adresses suivantes :</t>
    </r>
  </si>
  <si>
    <t xml:space="preserve">servicedessports@lachapellesurerdre.fr </t>
  </si>
  <si>
    <t>et</t>
  </si>
  <si>
    <t>secretariat@oms-chapelle-sur-erdre.org</t>
  </si>
  <si>
    <t>1. RENSEIGNEMENTS GENERAUX</t>
  </si>
  <si>
    <t>Nom de l’Association :</t>
  </si>
  <si>
    <t>Nom de la section :</t>
  </si>
  <si>
    <t xml:space="preserve">Siège social : </t>
  </si>
  <si>
    <t>N° Téléphone :</t>
  </si>
  <si>
    <t>Email :</t>
  </si>
  <si>
    <t>Site Internet :</t>
  </si>
  <si>
    <t>2. COMPOSITION DU BUREAU</t>
  </si>
  <si>
    <r>
      <rPr>
        <b/>
        <u/>
        <sz val="11"/>
        <rFont val="Arial"/>
        <family val="2"/>
      </rPr>
      <t>Président</t>
    </r>
    <r>
      <rPr>
        <b/>
        <sz val="11"/>
        <rFont val="Arial"/>
        <family val="2"/>
      </rPr>
      <t xml:space="preserve"> : </t>
    </r>
    <r>
      <rPr>
        <sz val="11"/>
        <rFont val="Arial"/>
        <family val="2"/>
      </rPr>
      <t xml:space="preserve">           NOM </t>
    </r>
  </si>
  <si>
    <t xml:space="preserve">Prénom </t>
  </si>
  <si>
    <t xml:space="preserve">Adresse </t>
  </si>
  <si>
    <t>Tél :</t>
  </si>
  <si>
    <r>
      <rPr>
        <b/>
        <u/>
        <sz val="11"/>
        <rFont val="Arial"/>
        <family val="2"/>
      </rPr>
      <t>Secrétaire</t>
    </r>
    <r>
      <rPr>
        <b/>
        <sz val="11"/>
        <rFont val="Arial"/>
        <family val="2"/>
      </rPr>
      <t> :</t>
    </r>
    <r>
      <rPr>
        <sz val="11"/>
        <rFont val="Arial"/>
        <family val="2"/>
      </rPr>
      <t xml:space="preserve">          NOM</t>
    </r>
  </si>
  <si>
    <r>
      <rPr>
        <b/>
        <u/>
        <sz val="11"/>
        <rFont val="Arial"/>
        <family val="2"/>
      </rPr>
      <t>Trésorier</t>
    </r>
    <r>
      <rPr>
        <b/>
        <sz val="11"/>
        <rFont val="Arial"/>
        <family val="2"/>
      </rPr>
      <t> :</t>
    </r>
    <r>
      <rPr>
        <sz val="11"/>
        <rFont val="Arial"/>
        <family val="2"/>
      </rPr>
      <t xml:space="preserve">            NOM</t>
    </r>
  </si>
  <si>
    <t>Qui peut-on joindre aux heures d’ouverture du Service des Sports ? 
Entre 8h30 – 12h30 et 14h00 – 17h30</t>
  </si>
  <si>
    <t xml:space="preserve">NOM : </t>
  </si>
  <si>
    <t>Fonction</t>
  </si>
  <si>
    <t>V-20160610</t>
  </si>
  <si>
    <t>3. STATUTS</t>
  </si>
  <si>
    <r>
      <rPr>
        <sz val="11"/>
        <rFont val="Arial"/>
        <family val="2"/>
      </rPr>
      <t>- Numéro d’enregistrement à la Préfecture</t>
    </r>
    <r>
      <rPr>
        <sz val="10"/>
        <rFont val="Arial"/>
        <family val="2"/>
      </rPr>
      <t> :</t>
    </r>
  </si>
  <si>
    <r>
      <rPr>
        <sz val="11"/>
        <rFont val="Arial"/>
        <family val="2"/>
      </rPr>
      <t>- Date de parution au journal officiel :</t>
    </r>
    <r>
      <rPr>
        <sz val="10"/>
        <rFont val="Arial"/>
        <family val="2"/>
      </rPr>
      <t xml:space="preserve">   </t>
    </r>
  </si>
  <si>
    <r>
      <rPr>
        <sz val="10"/>
        <rFont val="Arial"/>
        <family val="2"/>
      </rPr>
      <t xml:space="preserve">- </t>
    </r>
    <r>
      <rPr>
        <sz val="11"/>
        <rFont val="Arial"/>
        <family val="2"/>
      </rPr>
      <t>Agrément JEUNESSE et SPORTS</t>
    </r>
    <r>
      <rPr>
        <sz val="10"/>
        <rFont val="Arial"/>
        <family val="2"/>
      </rPr>
      <t xml:space="preserve"> :  </t>
    </r>
  </si>
  <si>
    <r>
      <rPr>
        <sz val="10"/>
        <rFont val="Arial"/>
        <family val="2"/>
      </rPr>
      <t xml:space="preserve">- </t>
    </r>
    <r>
      <rPr>
        <sz val="11"/>
        <rFont val="Arial"/>
        <family val="2"/>
      </rPr>
      <t>Date et numéro de l’enregistrement :</t>
    </r>
  </si>
  <si>
    <r>
      <rPr>
        <sz val="10"/>
        <rFont val="Arial"/>
        <family val="2"/>
      </rPr>
      <t xml:space="preserve">- </t>
    </r>
    <r>
      <rPr>
        <sz val="11"/>
        <rFont val="Arial"/>
        <family val="2"/>
      </rPr>
      <t>Numéro de SIRET</t>
    </r>
    <r>
      <rPr>
        <sz val="10"/>
        <rFont val="Arial"/>
        <family val="2"/>
      </rPr>
      <t>  :</t>
    </r>
  </si>
  <si>
    <t>4. AFFILIATION</t>
  </si>
  <si>
    <r>
      <rPr>
        <sz val="11"/>
        <rFont val="Arial"/>
        <family val="2"/>
      </rPr>
      <t>- Fédération d'affiliation du club</t>
    </r>
    <r>
      <rPr>
        <sz val="10"/>
        <rFont val="Arial"/>
        <family val="2"/>
      </rPr>
      <t> :</t>
    </r>
  </si>
  <si>
    <r>
      <rPr>
        <sz val="11"/>
        <rFont val="Arial"/>
        <family val="2"/>
      </rPr>
      <t xml:space="preserve">- Numéro d’affiliation </t>
    </r>
    <r>
      <rPr>
        <sz val="10"/>
        <rFont val="Arial"/>
        <family val="2"/>
      </rPr>
      <t>:</t>
    </r>
  </si>
  <si>
    <r>
      <rPr>
        <b/>
        <u/>
        <sz val="12"/>
        <rFont val="Arial"/>
        <family val="2"/>
      </rPr>
      <t>5. ASSEMBLEE GENERALE</t>
    </r>
    <r>
      <rPr>
        <sz val="12"/>
        <rFont val="Arial"/>
        <family val="2"/>
      </rPr>
      <t xml:space="preserve">    (Joindre le compte-rendu de l'AG désignant les membres du CA)</t>
    </r>
  </si>
  <si>
    <t>Dates Assemblées Générales</t>
  </si>
  <si>
    <t xml:space="preserve">Dernière : </t>
  </si>
  <si>
    <t xml:space="preserve">Prochaine : </t>
  </si>
  <si>
    <t>- Nombres de membres élus lors de L'Assemblée Générale :</t>
  </si>
  <si>
    <r>
      <rPr>
        <sz val="11"/>
        <rFont val="Arial"/>
        <family val="2"/>
      </rPr>
      <t>- Nombre de représentants officiels</t>
    </r>
    <r>
      <rPr>
        <sz val="10"/>
        <rFont val="Arial"/>
        <family val="2"/>
      </rPr>
      <t> :</t>
    </r>
  </si>
  <si>
    <t xml:space="preserve">                     Nombre de salariés en CDI :</t>
  </si>
  <si>
    <r>
      <rPr>
        <sz val="11"/>
        <rFont val="Arial"/>
        <family val="2"/>
      </rPr>
      <t>Nombre de contrats autres</t>
    </r>
    <r>
      <rPr>
        <sz val="10"/>
        <rFont val="Arial"/>
        <family val="2"/>
      </rPr>
      <t> :</t>
    </r>
  </si>
  <si>
    <t>Nb heures/an effectué pour le club :</t>
  </si>
  <si>
    <t>Encadrants (Entraîneurs, Educateurs)</t>
  </si>
  <si>
    <t>Juges, Arbitres, Commissaires, …</t>
  </si>
  <si>
    <r>
      <rPr>
        <sz val="10"/>
        <rFont val="Arial"/>
        <family val="2"/>
      </rPr>
      <t xml:space="preserve">                     </t>
    </r>
    <r>
      <rPr>
        <sz val="11"/>
        <rFont val="Arial"/>
        <family val="2"/>
      </rPr>
      <t>Nombre de diplômés</t>
    </r>
    <r>
      <rPr>
        <sz val="10"/>
        <rFont val="Arial"/>
        <family val="2"/>
      </rPr>
      <t> :</t>
    </r>
  </si>
  <si>
    <t xml:space="preserve">                     Nombre de diplômés :</t>
  </si>
  <si>
    <r>
      <rPr>
        <sz val="11"/>
        <rFont val="Arial"/>
        <family val="2"/>
      </rPr>
      <t>Nombre de non diplômés</t>
    </r>
    <r>
      <rPr>
        <sz val="10"/>
        <rFont val="Arial"/>
        <family val="2"/>
      </rPr>
      <t> :</t>
    </r>
  </si>
  <si>
    <t>Nombre de non diplômés :</t>
  </si>
  <si>
    <r>
      <rPr>
        <sz val="10"/>
        <rFont val="Arial"/>
        <family val="2"/>
      </rPr>
      <t xml:space="preserve">                     </t>
    </r>
    <r>
      <rPr>
        <sz val="11"/>
        <rFont val="Arial"/>
        <family val="2"/>
      </rPr>
      <t>Nombre en formation</t>
    </r>
    <r>
      <rPr>
        <sz val="10"/>
        <rFont val="Arial"/>
        <family val="2"/>
      </rPr>
      <t> :</t>
    </r>
  </si>
  <si>
    <t xml:space="preserve">                     Nombre en formation :</t>
  </si>
  <si>
    <t xml:space="preserve"> Nombre de personnes en situation de handicap accueillies toute l'année : </t>
  </si>
  <si>
    <t xml:space="preserve"> Nombre de séances organisées durant l'année : </t>
  </si>
  <si>
    <t xml:space="preserve"> Nombre d'actions en faveur des handicapés organisées dans l'année : </t>
  </si>
  <si>
    <t xml:space="preserve">Date </t>
  </si>
  <si>
    <t>Description de l'action</t>
  </si>
  <si>
    <t>9. PATRIMOINE DE L'ASSOCIATION</t>
  </si>
  <si>
    <r>
      <rPr>
        <b/>
        <u/>
        <sz val="11"/>
        <rFont val="Arial"/>
        <family val="2"/>
      </rPr>
      <t>MATERIEL</t>
    </r>
    <r>
      <rPr>
        <sz val="11"/>
        <rFont val="Arial"/>
        <family val="2"/>
      </rPr>
      <t> :</t>
    </r>
  </si>
  <si>
    <t>(indiquer les changements par rapport aux dernières informations fournies)</t>
  </si>
  <si>
    <r>
      <rPr>
        <b/>
        <u/>
        <sz val="11"/>
        <rFont val="Arial"/>
        <family val="2"/>
      </rPr>
      <t>MOBILIER</t>
    </r>
    <r>
      <rPr>
        <sz val="11"/>
        <rFont val="Arial"/>
        <family val="2"/>
      </rPr>
      <t> :</t>
    </r>
  </si>
  <si>
    <t>10. ASSURANCES</t>
  </si>
  <si>
    <t>(joindre au dossier de demande une attestation d'assurance pour la saison en cours)</t>
  </si>
  <si>
    <t>Nom – Adresse de la compagnie</t>
  </si>
  <si>
    <t>Type de contrat (responsabilité civile,…)</t>
  </si>
  <si>
    <t xml:space="preserve"> </t>
  </si>
  <si>
    <t>10. ACTIVITES PROPOSEES PAR VOTRE ASSOCIATION</t>
  </si>
  <si>
    <t>Discipline(s) :</t>
  </si>
  <si>
    <t>Niveau compétitif :</t>
  </si>
  <si>
    <t>Equipes</t>
  </si>
  <si>
    <t>Individuels</t>
  </si>
  <si>
    <t>en Département</t>
  </si>
  <si>
    <t>en Région</t>
  </si>
  <si>
    <t>en National</t>
  </si>
  <si>
    <t>Performances significatives :</t>
  </si>
  <si>
    <t>14. LIEUX DE PRATIQUE</t>
  </si>
  <si>
    <t>REPARTITION DES EFFECTIFS</t>
  </si>
  <si>
    <r>
      <rPr>
        <b/>
        <sz val="11"/>
        <rFont val="Arial"/>
        <family val="2"/>
      </rPr>
      <t>Adhérents
Compétiteurs Licenciés</t>
    </r>
    <r>
      <rPr>
        <b/>
        <sz val="9"/>
        <rFont val="Arial"/>
        <family val="2"/>
      </rPr>
      <t xml:space="preserve"> </t>
    </r>
    <r>
      <rPr>
        <sz val="8"/>
        <rFont val="Arial"/>
        <family val="2"/>
      </rPr>
      <t xml:space="preserve">(1) </t>
    </r>
  </si>
  <si>
    <r>
      <rPr>
        <b/>
        <sz val="11"/>
        <rFont val="Arial"/>
        <family val="2"/>
      </rPr>
      <t xml:space="preserve">Adhérents
Non Compétiteurs Licenciés
ou Non Licenciés </t>
    </r>
    <r>
      <rPr>
        <sz val="8"/>
        <rFont val="Arial"/>
        <family val="2"/>
      </rPr>
      <t>(2)</t>
    </r>
  </si>
  <si>
    <r>
      <rPr>
        <b/>
        <sz val="11"/>
        <rFont val="Arial"/>
        <family val="2"/>
      </rPr>
      <t xml:space="preserve">Scolaires </t>
    </r>
    <r>
      <rPr>
        <sz val="8"/>
        <rFont val="Arial"/>
        <family val="2"/>
      </rPr>
      <t>(3)</t>
    </r>
  </si>
  <si>
    <t>Total des effectifs</t>
  </si>
  <si>
    <r>
      <rPr>
        <b/>
        <sz val="10"/>
        <rFont val="Arial"/>
        <family val="2"/>
      </rPr>
      <t xml:space="preserve">CATEGORIE </t>
    </r>
    <r>
      <rPr>
        <sz val="8"/>
        <rFont val="Arial"/>
        <family val="2"/>
      </rPr>
      <t>(4)</t>
    </r>
  </si>
  <si>
    <t>Chapelains</t>
  </si>
  <si>
    <t>Non Chapelains</t>
  </si>
  <si>
    <t>G</t>
  </si>
  <si>
    <t>F</t>
  </si>
  <si>
    <t xml:space="preserve">  </t>
  </si>
  <si>
    <t>TOTAUX</t>
  </si>
  <si>
    <t>G=</t>
  </si>
  <si>
    <t>F=</t>
  </si>
  <si>
    <t>G = Garçon     F = Fille</t>
  </si>
  <si>
    <r>
      <rPr>
        <b/>
        <i/>
        <sz val="8"/>
        <rFont val="Arial"/>
        <family val="2"/>
      </rPr>
      <t xml:space="preserve">(1) </t>
    </r>
    <r>
      <rPr>
        <b/>
        <i/>
        <u/>
        <sz val="10"/>
        <rFont val="Arial"/>
        <family val="2"/>
      </rPr>
      <t>Adhérents Compétiteurs Licenciés ou Multi-Licenciés :</t>
    </r>
    <r>
      <rPr>
        <b/>
        <i/>
        <sz val="10"/>
        <rFont val="Arial"/>
        <family val="2"/>
      </rPr>
      <t xml:space="preserve"> </t>
    </r>
  </si>
  <si>
    <t xml:space="preserve">          Titulaires d'une ou plusieurs licences auprès d'une ou plusieurs Fédérations Sportives reconnues par le Ministère Jeunesse &amp; Sports (Compétiteurs, Entraîneurs, Dirigeants)</t>
  </si>
  <si>
    <r>
      <rPr>
        <b/>
        <i/>
        <sz val="8"/>
        <rFont val="Arial"/>
        <family val="2"/>
      </rPr>
      <t xml:space="preserve">(2) </t>
    </r>
    <r>
      <rPr>
        <b/>
        <i/>
        <u/>
        <sz val="10"/>
        <rFont val="Arial"/>
        <family val="2"/>
      </rPr>
      <t>Adhérents Non Compétiteurs Licenciés, Multi-Licenciés ou Non Licenciés :</t>
    </r>
    <r>
      <rPr>
        <b/>
        <i/>
        <sz val="10"/>
        <rFont val="Arial"/>
        <family val="2"/>
      </rPr>
      <t xml:space="preserve"> </t>
    </r>
  </si>
  <si>
    <t xml:space="preserve">          Titulaires d'une simple assurance ou titulaires d'une ou plusieurs licences à une ou plusieurs Fédérations sportives sans participer à une compétition et pratiquant une activité loisirs</t>
  </si>
  <si>
    <r>
      <rPr>
        <b/>
        <i/>
        <sz val="8"/>
        <rFont val="Arial"/>
        <family val="2"/>
      </rPr>
      <t>(3)</t>
    </r>
    <r>
      <rPr>
        <b/>
        <i/>
        <sz val="10"/>
        <rFont val="Arial"/>
        <family val="2"/>
      </rPr>
      <t xml:space="preserve"> </t>
    </r>
    <r>
      <rPr>
        <b/>
        <i/>
        <u/>
        <sz val="10"/>
        <rFont val="Arial"/>
        <family val="2"/>
      </rPr>
      <t>Scolaires:</t>
    </r>
  </si>
  <si>
    <t xml:space="preserve"> Réservé aux associations sportives des collèges</t>
  </si>
  <si>
    <t xml:space="preserve">CHARGES </t>
  </si>
  <si>
    <t>Exercice N-2</t>
  </si>
  <si>
    <t>Exercice N-1</t>
  </si>
  <si>
    <t>PRODUITS</t>
  </si>
  <si>
    <t>60 - ACHATS</t>
  </si>
  <si>
    <t>70 - VENTES</t>
  </si>
  <si>
    <t>Fournitures :</t>
  </si>
  <si>
    <t>Manifestations annuelles :</t>
  </si>
  <si>
    <t>Achats fournitures</t>
  </si>
  <si>
    <t>Recettes des fêtes</t>
  </si>
  <si>
    <t>Fournitures de bureau</t>
  </si>
  <si>
    <t>-</t>
  </si>
  <si>
    <t>Divers</t>
  </si>
  <si>
    <t>Marchandises :</t>
  </si>
  <si>
    <t>Participations des usagers:</t>
  </si>
  <si>
    <t>Achats pour bar</t>
  </si>
  <si>
    <t>Cotisations club</t>
  </si>
  <si>
    <t>Dépenses pour fêtes</t>
  </si>
  <si>
    <t>Cours non compris dans cotis.</t>
  </si>
  <si>
    <t>Stages non compris dans cotis.</t>
  </si>
  <si>
    <t>Eau, gaz, électricité :</t>
  </si>
  <si>
    <t>Participation frais de tournois</t>
  </si>
  <si>
    <t>Matériel :</t>
  </si>
  <si>
    <t>Achats d'équipements :</t>
  </si>
  <si>
    <t>61 - SERVICES EXTERIEURS</t>
  </si>
  <si>
    <t>Bar, Confiserie, Repas :</t>
  </si>
  <si>
    <t>Locations :</t>
  </si>
  <si>
    <t>Recettes bar</t>
  </si>
  <si>
    <t>Entretien/réparations :</t>
  </si>
  <si>
    <t>Entretien bien d'équipement</t>
  </si>
  <si>
    <t>Entretien mobilier et matériel</t>
  </si>
  <si>
    <t>Animations :</t>
  </si>
  <si>
    <t>Entretien des installations</t>
  </si>
  <si>
    <t>Primes d'assurance :</t>
  </si>
  <si>
    <t>Documentation :</t>
  </si>
  <si>
    <t>62 - AUTRES SERVICES EXT.</t>
  </si>
  <si>
    <t>Honoraires :</t>
  </si>
  <si>
    <t>74 - SUBVENTIONS</t>
  </si>
  <si>
    <t>Publicité/Publications :</t>
  </si>
  <si>
    <t>VILLE Fonctionnement/Unique</t>
  </si>
  <si>
    <t>Réceptions/Missions :</t>
  </si>
  <si>
    <t>VILLE Exceptionnelle</t>
  </si>
  <si>
    <t>Frais de Tél./Affranchissement :</t>
  </si>
  <si>
    <t>Conseil Départemental</t>
  </si>
  <si>
    <t>Informatique :</t>
  </si>
  <si>
    <t>Conseil Régional</t>
  </si>
  <si>
    <t>Agence Nationale du Sport</t>
  </si>
  <si>
    <t>Frais arbitrage/stages/déplacements :</t>
  </si>
  <si>
    <t>OMS</t>
  </si>
  <si>
    <t>Frais de stages sportifs</t>
  </si>
  <si>
    <t>Transports et Déplacements</t>
  </si>
  <si>
    <t>Arbitrage</t>
  </si>
  <si>
    <t>Entreprises et particuliers</t>
  </si>
  <si>
    <t>63 - IMPOTS ET TAXES</t>
  </si>
  <si>
    <t>Autres</t>
  </si>
  <si>
    <t>Impôts et Taxes :</t>
  </si>
  <si>
    <t>64 - CHARGES DE PERSONNEL</t>
  </si>
  <si>
    <t>Salaires :</t>
  </si>
  <si>
    <t>75 - AUTRES PRODUITS</t>
  </si>
  <si>
    <t>Cotisations Sociales :</t>
  </si>
  <si>
    <t>Cotisations :</t>
  </si>
  <si>
    <t>URSSAF</t>
  </si>
  <si>
    <t>Remboursements :</t>
  </si>
  <si>
    <t>ASSEDIC</t>
  </si>
  <si>
    <t>CNASEA</t>
  </si>
  <si>
    <t>CIPS (retraite)</t>
  </si>
  <si>
    <t>CPAM</t>
  </si>
  <si>
    <t>Frais de formation (stages …)</t>
  </si>
  <si>
    <t>Dons :</t>
  </si>
  <si>
    <t>65 - AUTRES CHARGES</t>
  </si>
  <si>
    <t>Pertes sur créances :</t>
  </si>
  <si>
    <t>76 - PRODUITS FINANCIERS</t>
  </si>
  <si>
    <t>Charges diverses :</t>
  </si>
  <si>
    <t>Intérêts Placements/Livrets</t>
  </si>
  <si>
    <t>Visites Médicales</t>
  </si>
  <si>
    <t>Subventions/Bourses</t>
  </si>
  <si>
    <t>Cotisations OMS</t>
  </si>
  <si>
    <t>Cotisation UACE</t>
  </si>
  <si>
    <t>Versement Fédération/clubs :</t>
  </si>
  <si>
    <t>Licences</t>
  </si>
  <si>
    <t>Affiliations et engagements</t>
  </si>
  <si>
    <t>Engagement tournois</t>
  </si>
  <si>
    <t>Amendes Fédérations</t>
  </si>
  <si>
    <t>66 - CHARGES FINANCIERES</t>
  </si>
  <si>
    <t>77 - PRODUITS EXCEPTION.</t>
  </si>
  <si>
    <t>Intérêts des emprunts :</t>
  </si>
  <si>
    <t>Mécénat, Sponsoring :</t>
  </si>
  <si>
    <t>Frais financiers :</t>
  </si>
  <si>
    <t>Ventes exceptionnelles :</t>
  </si>
  <si>
    <t>67 - CHARGES EXCEPTION.</t>
  </si>
  <si>
    <t>Reprise provision</t>
  </si>
  <si>
    <t>68 - DOTATIONS</t>
  </si>
  <si>
    <t>78 - REPRISES</t>
  </si>
  <si>
    <t>Dotation aux amortissements :</t>
  </si>
  <si>
    <t>Reprises des dotations d’amortismt</t>
  </si>
  <si>
    <t>SOUS-TOTAL CHARGES</t>
  </si>
  <si>
    <t>SOUS-TOTAL PRODUITS</t>
  </si>
  <si>
    <t>SOLDE CREDITEUR</t>
  </si>
  <si>
    <t>SOLDE DEBITEUR</t>
  </si>
  <si>
    <t>TOTAL GENERAL</t>
  </si>
  <si>
    <t>ACTIF</t>
  </si>
  <si>
    <t>PASSIF</t>
  </si>
  <si>
    <t>Désignation</t>
  </si>
  <si>
    <t>Exercice N</t>
  </si>
  <si>
    <t>Prévision N+1</t>
  </si>
  <si>
    <t>ACTIF IMMOBILISE</t>
  </si>
  <si>
    <t>CAPITAUX PROPRES</t>
  </si>
  <si>
    <t xml:space="preserve">   - Immobilisations Corporelles</t>
  </si>
  <si>
    <t xml:space="preserve">   - Report à nouveau</t>
  </si>
  <si>
    <t xml:space="preserve">   - Immobilisations Incorporelles</t>
  </si>
  <si>
    <t xml:space="preserve">   - Résultat de l'Exercice</t>
  </si>
  <si>
    <t xml:space="preserve">   - Immobilisations Financières</t>
  </si>
  <si>
    <t>ACTIF CIRCULANT</t>
  </si>
  <si>
    <t>DETTES  A  LONG ET MOYEN TERME</t>
  </si>
  <si>
    <t xml:space="preserve">   - Stock</t>
  </si>
  <si>
    <t xml:space="preserve">   - Emprunts</t>
  </si>
  <si>
    <t xml:space="preserve">   - Créances</t>
  </si>
  <si>
    <t xml:space="preserve">   - Compte Chèque 1</t>
  </si>
  <si>
    <t xml:space="preserve">   - Compte Chèque 2</t>
  </si>
  <si>
    <t xml:space="preserve">   - Compte Chèque 3</t>
  </si>
  <si>
    <t>DETTES  A  COURT TERME</t>
  </si>
  <si>
    <t xml:space="preserve">   - Placement 1</t>
  </si>
  <si>
    <t xml:space="preserve">   - Fournisseurs</t>
  </si>
  <si>
    <t xml:space="preserve">   - Placement 2</t>
  </si>
  <si>
    <t xml:space="preserve">   - Dettes sociales</t>
  </si>
  <si>
    <t xml:space="preserve">   - Placement 3</t>
  </si>
  <si>
    <t xml:space="preserve">   - Dettes fiscales</t>
  </si>
  <si>
    <t xml:space="preserve">   - Caisse</t>
  </si>
  <si>
    <t>COMPTES DE REGULARISATION</t>
  </si>
  <si>
    <t xml:space="preserve">   - Charges constatées d'avance</t>
  </si>
  <si>
    <t xml:space="preserve">   - Produits constatés d'avance</t>
  </si>
  <si>
    <t>TOTAL ACTIFS</t>
  </si>
  <si>
    <t>TOTAL PASSIF</t>
  </si>
  <si>
    <t xml:space="preserve">EVOLUTION DU BUDGET </t>
  </si>
  <si>
    <t>CHARGES</t>
  </si>
  <si>
    <t>CHARGES COMPTABILISEES</t>
  </si>
  <si>
    <t>PRODUITS COMPTABILISES</t>
  </si>
  <si>
    <t>BUDGET COMPTABLE</t>
  </si>
  <si>
    <t>VALORISATION BENEVOLAT</t>
  </si>
  <si>
    <t>BUDGET TOTAL</t>
  </si>
  <si>
    <t>Cours non compris dans cotisation</t>
  </si>
  <si>
    <t>Stages non compris dans cotisation</t>
  </si>
  <si>
    <t>Locations</t>
  </si>
  <si>
    <t>Ventes d'objets</t>
  </si>
  <si>
    <t>Frais de stage</t>
  </si>
  <si>
    <t>Total des parts licences</t>
  </si>
  <si>
    <t>Versement Fédération :</t>
  </si>
  <si>
    <t>Engagement tournoi</t>
  </si>
  <si>
    <t>Reprises des dotations aux amort.</t>
  </si>
  <si>
    <t xml:space="preserve"> VALORISATION DU BENEVOLAT</t>
  </si>
  <si>
    <t>(Entraîneurs, administratifs, membres du bureau, ...)</t>
  </si>
  <si>
    <t>Total général</t>
  </si>
  <si>
    <t>Nb Heures</t>
  </si>
  <si>
    <t>Valorisation</t>
  </si>
  <si>
    <t>Taux SMIC Horaire</t>
  </si>
  <si>
    <t>Total</t>
  </si>
  <si>
    <t>Identification de l'encadrant</t>
  </si>
  <si>
    <t xml:space="preserve">Entraînements </t>
  </si>
  <si>
    <t>Total annuel</t>
  </si>
  <si>
    <t>Nb d'heures</t>
  </si>
  <si>
    <t>Nb semaines</t>
  </si>
  <si>
    <t>Total Annuel</t>
  </si>
  <si>
    <t>Nom (facultatif)</t>
  </si>
  <si>
    <t>Fonction ou Qualification</t>
  </si>
  <si>
    <t>par semaine</t>
  </si>
  <si>
    <t>annuel</t>
  </si>
  <si>
    <t>participations</t>
  </si>
  <si>
    <t>Gérard DUPONT</t>
  </si>
  <si>
    <t>Initiateur Départemental</t>
  </si>
  <si>
    <r>
      <rPr>
        <b/>
        <u/>
        <sz val="12"/>
        <rFont val="Arial"/>
        <family val="2"/>
      </rPr>
      <t>15. ADHESION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 xml:space="preserve"> (Pour chaque catégorie sera indiqué le montant de la licence et celui de la cotisation totale)</t>
    </r>
  </si>
  <si>
    <t>Catégorie</t>
  </si>
  <si>
    <t xml:space="preserve">Part pour Club </t>
  </si>
  <si>
    <t>Licence :</t>
  </si>
  <si>
    <t xml:space="preserve">Cotisation totale </t>
  </si>
  <si>
    <t>=</t>
  </si>
  <si>
    <t xml:space="preserve"> NOTES D’INFORMATIONS</t>
  </si>
  <si>
    <t xml:space="preserve">          Tout renseignement nécessaire, pour la constitution de ce dossier, vous sera fourni par le Service des Sports.</t>
  </si>
  <si>
    <r>
      <rPr>
        <b/>
        <sz val="12"/>
        <rFont val="Arial"/>
        <family val="2"/>
      </rPr>
      <t xml:space="preserve">S’adresser au Service des Sports   </t>
    </r>
    <r>
      <rPr>
        <b/>
        <sz val="12"/>
        <rFont val="Wingdings"/>
        <charset val="2"/>
      </rPr>
      <t>(</t>
    </r>
    <r>
      <rPr>
        <b/>
        <sz val="12"/>
        <rFont val="Arial"/>
        <family val="2"/>
      </rPr>
      <t xml:space="preserve"> 02.51.81.87.22
</t>
    </r>
    <r>
      <rPr>
        <b/>
        <sz val="12"/>
        <color rgb="FF0000FF"/>
        <rFont val="Arial"/>
        <family val="2"/>
      </rPr>
      <t>servicedessports@lachapellesurerdre.fr</t>
    </r>
  </si>
  <si>
    <t xml:space="preserve">            Au cours de de la saison, sur les critères qu'il aura défini, le Service des Sports effectuera des contrôles afin de vérifier l'exactitude des déclarations des associations. Lorsque le constat conclura à des déclarations manifestement fausses, une pénalité du double de l'erreur sera appliquée au moment de l'attribution de la subvention suivante.</t>
  </si>
  <si>
    <t xml:space="preserve">Fait à La Chapelle-sur-Erdre le    </t>
  </si>
  <si>
    <t>Monsieur ou Madame</t>
  </si>
  <si>
    <t>Signature</t>
  </si>
  <si>
    <t>Cachet de l’association</t>
  </si>
  <si>
    <t>Rappel : Art L.221 du Code des Communes – Toute association, œuvre ou entreprise ayant reçu une subvention peut être soumise au contrôle des délégués de la commune qui a accordé cette subvention. Tous groupements, associations, œuvres ou entreprises privées qui ont reçu dans l’année .en cours une ou plusieurs subventions sont tenus de fournir à l’autorité qui a mandaté la subvention une copie certifiée de leurs budgets et de leurs comptes de l’exercice écoulé, ainsi que tous les documents faisant connaître les résultats de leur activité.</t>
  </si>
  <si>
    <t>Récapitulatif</t>
  </si>
  <si>
    <t>Club</t>
  </si>
  <si>
    <t>Affiliation à une Fédération</t>
  </si>
  <si>
    <t>NB Jeunes -18ans</t>
  </si>
  <si>
    <t xml:space="preserve">Effectifs Totaux </t>
  </si>
  <si>
    <t>NB Bénévoles élus</t>
  </si>
  <si>
    <t>NB Représentants OMS</t>
  </si>
  <si>
    <t>Nb Handicapés/année</t>
  </si>
  <si>
    <t>Nb de Séances Handicap/année</t>
  </si>
  <si>
    <t>Nb Actions Handicap</t>
  </si>
  <si>
    <t>Nb équipes Département</t>
  </si>
  <si>
    <t>Nb équipes Région</t>
  </si>
  <si>
    <t>Nb équipes National</t>
  </si>
  <si>
    <t>Nb Individuels Département</t>
  </si>
  <si>
    <t>Nb Individuels Régional</t>
  </si>
  <si>
    <t>Nb Individuels National</t>
  </si>
  <si>
    <t>Heures Bénévolat</t>
  </si>
  <si>
    <t>Arbitrage N-2</t>
  </si>
  <si>
    <t>Arbitrage N-1</t>
  </si>
  <si>
    <t>Arbitrage N</t>
  </si>
  <si>
    <t>Fédérations N-2</t>
  </si>
  <si>
    <t>Fédérations N-1</t>
  </si>
  <si>
    <t>Fédérations N</t>
  </si>
  <si>
    <t>Formation N-2</t>
  </si>
  <si>
    <t>Formation N-1</t>
  </si>
  <si>
    <t>Formation N</t>
  </si>
  <si>
    <t>Actif circulant N</t>
  </si>
  <si>
    <t>Charges de fonctionnement N</t>
  </si>
  <si>
    <t>Taux de couverture N</t>
  </si>
  <si>
    <t>NB salariés CDI</t>
  </si>
  <si>
    <t>Heures/an CDI pour le club</t>
  </si>
  <si>
    <t>NB contrats particuliers</t>
  </si>
  <si>
    <t>Heures/an CP pour le club</t>
  </si>
  <si>
    <t>Adhérents Compétiteurs</t>
  </si>
  <si>
    <t>Adhérents Loisirs</t>
  </si>
  <si>
    <t>Scolaires</t>
  </si>
  <si>
    <t>-7 ans</t>
  </si>
  <si>
    <t>7 à 14 ans</t>
  </si>
  <si>
    <t>15 à 17 ans</t>
  </si>
  <si>
    <t>Adultes &lt; 67 ans</t>
  </si>
  <si>
    <t>Séniors ≥ 67 ans</t>
  </si>
  <si>
    <t>Adultes</t>
  </si>
  <si>
    <t>Chapelain</t>
  </si>
  <si>
    <t>Non Chapelain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</si>
</sst>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#,##0.00\ [$€-40C];[Red]\-#,##0.00\ [$€-40C]"/>
    <numFmt numFmtId="165" formatCode="\ * #,##0.00\ [$€]\ ;\-* #,##0.00\ [$€]\ ;\ * \-#\ [$€]\ ;@\ "/>
    <numFmt numFmtId="166" formatCode="#,##0.00&quot; €&quot;"/>
    <numFmt numFmtId="167" formatCode="mmm;@"/>
    <numFmt numFmtId="168" formatCode="#\ ##\ ##\ ##\ #0"/>
    <numFmt numFmtId="169" formatCode="\0#\ ##\ ##\ ##\ #0"/>
    <numFmt numFmtId="170" formatCode="[$-40C]d\ mmm\ yy"/>
    <numFmt numFmtId="171" formatCode="d\ mmm\ yy"/>
    <numFmt numFmtId="172" formatCode="d\-mmm\-yy;@"/>
    <numFmt numFmtId="173" formatCode="dd/mm/yy"/>
    <numFmt numFmtId="174" formatCode="&quot;€ &quot;#,##0.00\ ;[Red]&quot;(€ &quot;#,##0.00\)"/>
    <numFmt numFmtId="175" formatCode="\ * #,##0.00&quot; € &quot;;\-* #,##0.00&quot; € &quot;;\ * \-#&quot; € &quot;;@\ "/>
    <numFmt numFmtId="176" formatCode="0.0&quot; h&quot;"/>
    <numFmt numFmtId="177" formatCode="#,##0\ ;\-#,##0\ "/>
    <numFmt numFmtId="178" formatCode="d\ mmmm\ yyyy;@"/>
  </numFmts>
  <fonts count="76">
    <font>
      <sz val="10"/>
      <name val="Arial"/>
      <family val="2"/>
    </font>
    <font>
      <b/>
      <i/>
      <u/>
      <sz val="10"/>
      <name val="Arial"/>
      <family val="2"/>
    </font>
    <font>
      <b/>
      <shadow/>
      <sz val="16"/>
      <name val="Arial"/>
      <family val="2"/>
    </font>
    <font>
      <b/>
      <sz val="12"/>
      <name val="Arial"/>
      <family val="2"/>
    </font>
    <font>
      <b/>
      <shadow/>
      <sz val="12"/>
      <name val="Arial"/>
      <family val="2"/>
    </font>
    <font>
      <sz val="11"/>
      <name val="Arial"/>
    </font>
    <font>
      <i/>
      <sz val="11"/>
      <name val="Arial"/>
    </font>
    <font>
      <sz val="12"/>
      <name val="Arial"/>
    </font>
    <font>
      <sz val="12"/>
      <name val="Arial"/>
      <family val="2"/>
    </font>
    <font>
      <b/>
      <i/>
      <sz val="16"/>
      <name val="Arial"/>
      <family val="2"/>
    </font>
    <font>
      <sz val="8"/>
      <color rgb="FFFFFFFF"/>
      <name val="Arial"/>
    </font>
    <font>
      <b/>
      <sz val="11"/>
      <name val="Arial"/>
    </font>
    <font>
      <sz val="11"/>
      <color rgb="FF000000"/>
      <name val="Arial"/>
    </font>
    <font>
      <u/>
      <sz val="11"/>
      <color rgb="FF000000"/>
      <name val="Arial"/>
    </font>
    <font>
      <u/>
      <sz val="12"/>
      <color rgb="FF3366FF"/>
      <name val="Arial"/>
    </font>
    <font>
      <sz val="12"/>
      <color rgb="FF000000"/>
      <name val="Arial"/>
    </font>
    <font>
      <u/>
      <sz val="10"/>
      <color rgb="FF0000FF"/>
      <name val="Arial"/>
    </font>
    <font>
      <b/>
      <u/>
      <sz val="12"/>
      <name val="Arial"/>
      <family val="2"/>
    </font>
    <font>
      <u/>
      <sz val="12"/>
      <color rgb="FF0000FF"/>
      <name val="Arial"/>
    </font>
    <font>
      <b/>
      <i/>
      <sz val="14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b/>
      <i/>
      <u/>
      <sz val="11"/>
      <color rgb="FF0000FF"/>
      <name val="Arial"/>
      <family val="2"/>
    </font>
    <font>
      <b/>
      <i/>
      <u/>
      <sz val="1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u/>
      <sz val="10"/>
      <color rgb="FF0000FF"/>
      <name val="Arial"/>
      <family val="2"/>
    </font>
    <font>
      <sz val="8"/>
      <name val="Arial"/>
      <family val="2"/>
    </font>
    <font>
      <sz val="11"/>
      <name val="Calibri"/>
      <family val="2"/>
    </font>
    <font>
      <b/>
      <i/>
      <sz val="11"/>
      <color rgb="FFB80047"/>
      <name val="Arial"/>
      <family val="2"/>
    </font>
    <font>
      <i/>
      <sz val="10"/>
      <name val="Arial"/>
      <family val="2"/>
    </font>
    <font>
      <b/>
      <shadow/>
      <u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4"/>
      <color rgb="FF00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laska"/>
    </font>
    <font>
      <b/>
      <sz val="11"/>
      <name val="Alaska"/>
    </font>
    <font>
      <sz val="10"/>
      <color rgb="FF000080"/>
      <name val="Arial"/>
      <family val="2"/>
    </font>
    <font>
      <sz val="10"/>
      <color rgb="FF993366"/>
      <name val="Arial"/>
      <family val="2"/>
    </font>
    <font>
      <b/>
      <i/>
      <sz val="11"/>
      <color rgb="FF000080"/>
      <name val="Arial"/>
      <family val="2"/>
    </font>
    <font>
      <b/>
      <i/>
      <sz val="11"/>
      <color rgb="FF993366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b/>
      <i/>
      <sz val="18"/>
      <name val="Arial"/>
      <family val="2"/>
    </font>
    <font>
      <b/>
      <i/>
      <sz val="12"/>
      <color rgb="FF000080"/>
      <name val="Arial"/>
      <family val="2"/>
    </font>
    <font>
      <b/>
      <i/>
      <sz val="12"/>
      <color rgb="FF993366"/>
      <name val="Arial"/>
      <family val="2"/>
    </font>
    <font>
      <b/>
      <i/>
      <sz val="16"/>
      <color rgb="FF000080"/>
      <name val="Arial"/>
      <family val="2"/>
    </font>
    <font>
      <b/>
      <i/>
      <sz val="16"/>
      <color rgb="FF993366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  <font>
      <b/>
      <i/>
      <sz val="9"/>
      <color rgb="FF000000"/>
      <name val="Arial"/>
      <family val="2"/>
    </font>
    <font>
      <b/>
      <u/>
      <sz val="10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4"/>
      <name val="Times New Roman"/>
      <family val="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b/>
      <sz val="11"/>
      <color rgb="FF000000"/>
      <name val="Arial"/>
      <family val="2"/>
    </font>
    <font>
      <i/>
      <sz val="8"/>
      <name val="Arial"/>
      <family val="2"/>
    </font>
    <font>
      <sz val="10"/>
      <name val="Mangal"/>
      <family val="2"/>
    </font>
    <font>
      <sz val="8"/>
      <name val="Arial"/>
    </font>
    <font>
      <b/>
      <sz val="12"/>
      <name val="Wingdings"/>
      <charset val="2"/>
    </font>
    <font>
      <b/>
      <sz val="12"/>
      <color rgb="FF0000FF"/>
      <name val="Arial"/>
      <family val="2"/>
    </font>
    <font>
      <sz val="14"/>
      <name val="Arial"/>
    </font>
    <font>
      <sz val="10"/>
      <color rgb="FF111111"/>
      <name val="Arial"/>
      <family val="2"/>
    </font>
    <font>
      <b/>
      <sz val="10"/>
      <color rgb="FF111111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CCFFFF"/>
      </patternFill>
    </fill>
    <fill>
      <patternFill patternType="solid">
        <fgColor rgb="FFCCFFCC"/>
        <bgColor rgb="FFCCFFFF"/>
      </patternFill>
    </fill>
    <fill>
      <patternFill patternType="solid">
        <fgColor rgb="FFCCFFFF"/>
        <bgColor rgb="FFCCFFCC"/>
      </patternFill>
    </fill>
    <fill>
      <patternFill patternType="solid">
        <fgColor rgb="FFFFFF99"/>
        <bgColor rgb="FFFFFF66"/>
      </patternFill>
    </fill>
    <fill>
      <patternFill patternType="solid">
        <fgColor rgb="FF00FF00"/>
        <bgColor rgb="FF33CCCC"/>
      </patternFill>
    </fill>
    <fill>
      <patternFill patternType="solid">
        <fgColor rgb="FFFFFF00"/>
        <bgColor rgb="FFFFFF00"/>
      </patternFill>
    </fill>
    <fill>
      <patternFill patternType="solid">
        <fgColor rgb="FF99FFFF"/>
        <bgColor rgb="FFCCFFFF"/>
      </patternFill>
    </fill>
    <fill>
      <patternFill patternType="solid">
        <fgColor rgb="FFFFFF66"/>
        <bgColor rgb="FFFFFF99"/>
      </patternFill>
    </fill>
  </fills>
  <borders count="61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tted">
        <color rgb="FFC0C0C0"/>
      </bottom>
      <diagonal/>
    </border>
    <border>
      <left/>
      <right style="hair">
        <color auto="1"/>
      </right>
      <top style="dotted">
        <color rgb="FFC0C0C0"/>
      </top>
      <bottom style="dotted">
        <color rgb="FFC0C0C0"/>
      </bottom>
      <diagonal/>
    </border>
    <border>
      <left style="hair">
        <color auto="1"/>
      </left>
      <right/>
      <top/>
      <bottom style="dotted">
        <color rgb="FFC0C0C0"/>
      </bottom>
      <diagonal/>
    </border>
    <border>
      <left/>
      <right style="hair">
        <color auto="1"/>
      </right>
      <top/>
      <bottom style="dotted">
        <color rgb="FFC0C0C0"/>
      </bottom>
      <diagonal/>
    </border>
    <border>
      <left/>
      <right/>
      <top/>
      <bottom style="dotted">
        <color rgb="FFC0C0C0"/>
      </bottom>
      <diagonal/>
    </border>
    <border>
      <left/>
      <right/>
      <top style="dotted">
        <color rgb="FFC0C0C0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dotted">
        <color rgb="FFC0C0C0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dotted">
        <color rgb="FFC0C0C0"/>
      </top>
      <bottom style="dotted">
        <color rgb="FFC0C0C0"/>
      </bottom>
      <diagonal/>
    </border>
    <border>
      <left style="thick">
        <color rgb="FFFFFFFF"/>
      </left>
      <right/>
      <top/>
      <bottom style="thick">
        <color rgb="FFFFFFFF"/>
      </bottom>
      <diagonal/>
    </border>
    <border>
      <left/>
      <right/>
      <top style="dotted">
        <color rgb="FFC0C0C0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dotted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dotted">
        <color auto="1"/>
      </bottom>
      <diagonal/>
    </border>
    <border>
      <left/>
      <right style="hair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7">
    <xf numFmtId="0" fontId="0" fillId="0" borderId="0"/>
    <xf numFmtId="175" fontId="68" fillId="0" borderId="0" applyBorder="0" applyProtection="0"/>
    <xf numFmtId="0" fontId="16" fillId="0" borderId="0" applyBorder="0" applyProtection="0"/>
    <xf numFmtId="164" fontId="1" fillId="0" borderId="0" applyBorder="0" applyProtection="0"/>
    <xf numFmtId="165" fontId="75" fillId="0" borderId="0" applyBorder="0" applyProtection="0"/>
    <xf numFmtId="0" fontId="75" fillId="0" borderId="0"/>
    <xf numFmtId="165" fontId="75" fillId="0" borderId="0" applyBorder="0" applyProtection="0"/>
  </cellStyleXfs>
  <cellXfs count="47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horizontal="center" wrapText="1"/>
    </xf>
    <xf numFmtId="0" fontId="0" fillId="0" borderId="10" xfId="0" applyBorder="1" applyAlignment="1">
      <alignment horizontal="center" vertical="center"/>
    </xf>
    <xf numFmtId="0" fontId="6" fillId="4" borderId="10" xfId="0" applyFont="1" applyFill="1" applyBorder="1" applyAlignment="1" applyProtection="1">
      <alignment horizontal="left" vertical="center"/>
      <protection locked="0"/>
    </xf>
    <xf numFmtId="0" fontId="4" fillId="3" borderId="7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8" xfId="0" applyFont="1" applyBorder="1"/>
    <xf numFmtId="14" fontId="6" fillId="4" borderId="9" xfId="0" applyNumberFormat="1" applyFont="1" applyFill="1" applyBorder="1" applyAlignment="1" applyProtection="1">
      <alignment horizontal="left" vertical="center"/>
      <protection locked="0"/>
    </xf>
    <xf numFmtId="0" fontId="7" fillId="0" borderId="9" xfId="0" applyFont="1" applyBorder="1" applyAlignment="1">
      <alignment horizontal="right"/>
    </xf>
    <xf numFmtId="0" fontId="0" fillId="0" borderId="9" xfId="0" applyBorder="1"/>
    <xf numFmtId="166" fontId="6" fillId="4" borderId="9" xfId="0" applyNumberFormat="1" applyFont="1" applyFill="1" applyBorder="1" applyAlignment="1" applyProtection="1">
      <alignment horizontal="left" vertical="center"/>
      <protection locked="0"/>
    </xf>
    <xf numFmtId="0" fontId="6" fillId="4" borderId="9" xfId="0" applyFont="1" applyFill="1" applyBorder="1" applyAlignment="1" applyProtection="1">
      <alignment horizontal="left" vertical="center"/>
      <protection locked="0"/>
    </xf>
    <xf numFmtId="0" fontId="8" fillId="0" borderId="9" xfId="0" applyFont="1" applyBorder="1" applyAlignment="1">
      <alignment horizontal="right"/>
    </xf>
    <xf numFmtId="0" fontId="0" fillId="0" borderId="0" xfId="0" applyAlignment="1">
      <alignment horizontal="center"/>
    </xf>
    <xf numFmtId="0" fontId="9" fillId="4" borderId="0" xfId="0" applyFont="1" applyFill="1" applyAlignment="1" applyProtection="1">
      <alignment horizontal="center" vertical="top"/>
      <protection locked="0"/>
    </xf>
    <xf numFmtId="0" fontId="0" fillId="0" borderId="0" xfId="0" applyAlignment="1">
      <alignment vertical="top"/>
    </xf>
    <xf numFmtId="0" fontId="10" fillId="0" borderId="0" xfId="0" applyFont="1" applyProtection="1">
      <protection hidden="1"/>
    </xf>
    <xf numFmtId="0" fontId="3" fillId="0" borderId="0" xfId="0" applyFont="1" applyAlignment="1">
      <alignment horizontal="right"/>
    </xf>
    <xf numFmtId="167" fontId="3" fillId="4" borderId="0" xfId="0" applyNumberFormat="1" applyFont="1" applyFill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5" fillId="0" borderId="1" xfId="0" applyFont="1" applyBorder="1"/>
    <xf numFmtId="0" fontId="5" fillId="0" borderId="4" xfId="0" applyFont="1" applyBorder="1"/>
    <xf numFmtId="169" fontId="20" fillId="4" borderId="15" xfId="0" applyNumberFormat="1" applyFont="1" applyFill="1" applyBorder="1" applyAlignment="1" applyProtection="1">
      <alignment horizontal="left" vertical="center" wrapText="1"/>
      <protection locked="0"/>
    </xf>
    <xf numFmtId="168" fontId="21" fillId="0" borderId="16" xfId="0" applyNumberFormat="1" applyFont="1" applyBorder="1" applyAlignment="1">
      <alignment vertical="center" wrapText="1"/>
    </xf>
    <xf numFmtId="0" fontId="5" fillId="0" borderId="17" xfId="0" applyFont="1" applyBorder="1"/>
    <xf numFmtId="0" fontId="24" fillId="0" borderId="1" xfId="0" applyFont="1" applyBorder="1" applyAlignment="1">
      <alignment vertical="top" wrapText="1"/>
    </xf>
    <xf numFmtId="49" fontId="20" fillId="4" borderId="19" xfId="0" applyNumberFormat="1" applyFont="1" applyFill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0" xfId="0" applyFont="1" applyAlignment="1">
      <alignment horizontal="right"/>
    </xf>
    <xf numFmtId="169" fontId="20" fillId="4" borderId="15" xfId="0" applyNumberFormat="1" applyFont="1" applyFill="1" applyBorder="1" applyAlignment="1" applyProtection="1">
      <alignment horizontal="left" vertical="center" wrapText="1" indent="2"/>
      <protection locked="0"/>
    </xf>
    <xf numFmtId="168" fontId="21" fillId="0" borderId="0" xfId="0" applyNumberFormat="1" applyFont="1" applyAlignment="1">
      <alignment horizontal="left" vertical="center" wrapText="1" indent="2"/>
    </xf>
    <xf numFmtId="169" fontId="20" fillId="4" borderId="14" xfId="0" applyNumberFormat="1" applyFont="1" applyFill="1" applyBorder="1" applyAlignment="1" applyProtection="1">
      <alignment horizontal="left" vertical="center" wrapText="1" indent="2"/>
      <protection locked="0"/>
    </xf>
    <xf numFmtId="0" fontId="24" fillId="0" borderId="4" xfId="0" applyFont="1" applyBorder="1" applyAlignment="1">
      <alignment vertical="top" wrapText="1"/>
    </xf>
    <xf numFmtId="49" fontId="20" fillId="4" borderId="15" xfId="0" applyNumberFormat="1" applyFont="1" applyFill="1" applyBorder="1" applyAlignment="1" applyProtection="1">
      <alignment horizontal="left" vertical="center" wrapText="1"/>
      <protection locked="0"/>
    </xf>
    <xf numFmtId="49" fontId="20" fillId="4" borderId="15" xfId="0" applyNumberFormat="1" applyFont="1" applyFill="1" applyBorder="1" applyAlignment="1" applyProtection="1">
      <alignment horizontal="left" vertical="center" wrapText="1" indent="2"/>
      <protection locked="0"/>
    </xf>
    <xf numFmtId="0" fontId="0" fillId="0" borderId="0" xfId="0" applyAlignment="1">
      <alignment horizontal="left" vertical="center"/>
    </xf>
    <xf numFmtId="0" fontId="26" fillId="0" borderId="4" xfId="0" applyFont="1" applyBorder="1" applyAlignment="1">
      <alignment vertical="top" wrapText="1"/>
    </xf>
    <xf numFmtId="49" fontId="20" fillId="4" borderId="21" xfId="0" applyNumberFormat="1" applyFont="1" applyFill="1" applyBorder="1" applyAlignment="1" applyProtection="1">
      <alignment horizontal="left" vertical="center" wrapText="1" indent="2"/>
      <protection locked="0"/>
    </xf>
    <xf numFmtId="169" fontId="20" fillId="4" borderId="21" xfId="0" applyNumberFormat="1" applyFont="1" applyFill="1" applyBorder="1" applyAlignment="1" applyProtection="1">
      <alignment horizontal="left" vertical="center" wrapText="1" indent="2"/>
      <protection locked="0"/>
    </xf>
    <xf numFmtId="169" fontId="20" fillId="4" borderId="12" xfId="0" applyNumberFormat="1" applyFont="1" applyFill="1" applyBorder="1" applyAlignment="1" applyProtection="1">
      <alignment horizontal="left" vertical="center" wrapText="1" indent="2"/>
      <protection locked="0"/>
    </xf>
    <xf numFmtId="0" fontId="0" fillId="0" borderId="0" xfId="0" applyAlignment="1">
      <alignment horizontal="right"/>
    </xf>
    <xf numFmtId="0" fontId="0" fillId="0" borderId="17" xfId="0" applyBorder="1"/>
    <xf numFmtId="0" fontId="0" fillId="0" borderId="18" xfId="0" applyBorder="1"/>
    <xf numFmtId="0" fontId="0" fillId="0" borderId="4" xfId="0" applyBorder="1" applyAlignment="1">
      <alignment horizontal="center"/>
    </xf>
    <xf numFmtId="0" fontId="17" fillId="3" borderId="0" xfId="0" applyFont="1" applyFill="1" applyAlignment="1">
      <alignment horizontal="left"/>
    </xf>
    <xf numFmtId="0" fontId="0" fillId="0" borderId="5" xfId="0" applyBorder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right"/>
    </xf>
    <xf numFmtId="49" fontId="26" fillId="0" borderId="0" xfId="0" applyNumberFormat="1" applyFont="1" applyAlignment="1">
      <alignment horizontal="right" wrapText="1"/>
    </xf>
    <xf numFmtId="0" fontId="26" fillId="0" borderId="0" xfId="0" applyFont="1" applyAlignment="1">
      <alignment horizontal="left" vertical="center"/>
    </xf>
    <xf numFmtId="1" fontId="30" fillId="4" borderId="15" xfId="0" applyNumberFormat="1" applyFont="1" applyFill="1" applyBorder="1" applyAlignment="1" applyProtection="1">
      <alignment horizontal="center" vertical="center" wrapText="1"/>
      <protection locked="0"/>
    </xf>
    <xf numFmtId="1" fontId="21" fillId="4" borderId="15" xfId="0" applyNumberFormat="1" applyFont="1" applyFill="1" applyBorder="1" applyAlignment="1" applyProtection="1">
      <alignment horizontal="center" vertical="center" wrapText="1"/>
      <protection locked="0"/>
    </xf>
    <xf numFmtId="171" fontId="31" fillId="4" borderId="15" xfId="0" applyNumberFormat="1" applyFont="1" applyFill="1" applyBorder="1" applyAlignment="1" applyProtection="1">
      <alignment vertical="center" wrapText="1"/>
      <protection locked="0"/>
    </xf>
    <xf numFmtId="172" fontId="31" fillId="4" borderId="15" xfId="0" applyNumberFormat="1" applyFont="1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horizontal="center"/>
    </xf>
    <xf numFmtId="0" fontId="17" fillId="3" borderId="0" xfId="0" applyFont="1" applyFill="1"/>
    <xf numFmtId="0" fontId="17" fillId="0" borderId="0" xfId="0" applyFont="1"/>
    <xf numFmtId="0" fontId="26" fillId="0" borderId="0" xfId="0" applyFont="1"/>
    <xf numFmtId="0" fontId="24" fillId="0" borderId="0" xfId="0" applyFont="1" applyAlignment="1">
      <alignment horizontal="left"/>
    </xf>
    <xf numFmtId="0" fontId="24" fillId="0" borderId="0" xfId="0" applyFont="1"/>
    <xf numFmtId="49" fontId="21" fillId="4" borderId="15" xfId="0" applyNumberFormat="1" applyFont="1" applyFill="1" applyBorder="1" applyAlignment="1" applyProtection="1">
      <alignment horizontal="left" vertical="top" wrapText="1" indent="2"/>
      <protection locked="0"/>
    </xf>
    <xf numFmtId="49" fontId="0" fillId="0" borderId="0" xfId="0" applyNumberFormat="1" applyAlignment="1">
      <alignment horizontal="left" vertical="top" wrapText="1" indent="2"/>
    </xf>
    <xf numFmtId="0" fontId="25" fillId="0" borderId="0" xfId="0" applyFont="1"/>
    <xf numFmtId="0" fontId="0" fillId="0" borderId="23" xfId="0" applyBorder="1"/>
    <xf numFmtId="0" fontId="0" fillId="0" borderId="6" xfId="0" applyBorder="1"/>
    <xf numFmtId="0" fontId="25" fillId="0" borderId="3" xfId="0" applyFont="1" applyBorder="1"/>
    <xf numFmtId="0" fontId="17" fillId="0" borderId="0" xfId="0" applyFont="1" applyAlignment="1">
      <alignment horizontal="left" vertical="top"/>
    </xf>
    <xf numFmtId="0" fontId="33" fillId="0" borderId="0" xfId="0" applyFont="1" applyAlignment="1">
      <alignment horizontal="center"/>
    </xf>
    <xf numFmtId="0" fontId="0" fillId="0" borderId="0" xfId="0" applyAlignment="1">
      <alignment horizontal="left" vertical="center" indent="4"/>
    </xf>
    <xf numFmtId="0" fontId="35" fillId="2" borderId="0" xfId="0" applyFont="1" applyFill="1" applyAlignment="1">
      <alignment vertical="center"/>
    </xf>
    <xf numFmtId="0" fontId="37" fillId="0" borderId="24" xfId="0" applyFont="1" applyBorder="1" applyAlignment="1">
      <alignment horizontal="center" vertical="top" wrapText="1"/>
    </xf>
    <xf numFmtId="0" fontId="37" fillId="0" borderId="27" xfId="0" applyFont="1" applyBorder="1" applyAlignment="1">
      <alignment horizontal="center" wrapText="1"/>
    </xf>
    <xf numFmtId="0" fontId="37" fillId="0" borderId="30" xfId="0" applyFont="1" applyBorder="1" applyAlignment="1">
      <alignment horizontal="center" wrapText="1"/>
    </xf>
    <xf numFmtId="0" fontId="40" fillId="0" borderId="31" xfId="0" applyFont="1" applyBorder="1" applyAlignment="1">
      <alignment horizontal="center" wrapText="1"/>
    </xf>
    <xf numFmtId="0" fontId="40" fillId="0" borderId="32" xfId="0" applyFont="1" applyBorder="1" applyAlignment="1">
      <alignment horizontal="center" wrapText="1"/>
    </xf>
    <xf numFmtId="0" fontId="40" fillId="0" borderId="17" xfId="0" applyFont="1" applyBorder="1" applyAlignment="1">
      <alignment horizontal="center" wrapText="1"/>
    </xf>
    <xf numFmtId="0" fontId="40" fillId="0" borderId="33" xfId="0" applyFont="1" applyBorder="1" applyAlignment="1">
      <alignment horizontal="center" wrapText="1"/>
    </xf>
    <xf numFmtId="0" fontId="40" fillId="0" borderId="34" xfId="0" applyFont="1" applyBorder="1" applyAlignment="1">
      <alignment horizontal="center" wrapText="1"/>
    </xf>
    <xf numFmtId="0" fontId="40" fillId="0" borderId="35" xfId="0" applyFont="1" applyBorder="1" applyAlignment="1">
      <alignment horizontal="center" wrapText="1"/>
    </xf>
    <xf numFmtId="0" fontId="40" fillId="0" borderId="36" xfId="0" applyFont="1" applyBorder="1" applyAlignment="1">
      <alignment horizontal="center" wrapText="1"/>
    </xf>
    <xf numFmtId="1" fontId="4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31" xfId="0" applyFont="1" applyBorder="1" applyAlignment="1">
      <alignment horizontal="center" wrapText="1"/>
    </xf>
    <xf numFmtId="1" fontId="42" fillId="4" borderId="7" xfId="0" applyNumberFormat="1" applyFont="1" applyFill="1" applyBorder="1" applyAlignment="1" applyProtection="1">
      <alignment horizontal="center" vertical="center" wrapText="1"/>
      <protection locked="0"/>
    </xf>
    <xf numFmtId="1" fontId="41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43" fillId="5" borderId="8" xfId="0" applyFont="1" applyFill="1" applyBorder="1" applyAlignment="1">
      <alignment horizontal="center" vertical="center" wrapText="1"/>
    </xf>
    <xf numFmtId="0" fontId="44" fillId="5" borderId="10" xfId="0" applyFont="1" applyFill="1" applyBorder="1" applyAlignment="1">
      <alignment horizontal="center" vertical="center" wrapText="1"/>
    </xf>
    <xf numFmtId="0" fontId="43" fillId="5" borderId="9" xfId="0" applyFont="1" applyFill="1" applyBorder="1" applyAlignment="1">
      <alignment horizontal="center" vertical="center" wrapText="1"/>
    </xf>
    <xf numFmtId="0" fontId="44" fillId="5" borderId="38" xfId="0" applyFont="1" applyFill="1" applyBorder="1" applyAlignment="1">
      <alignment horizontal="center" vertical="center" wrapText="1"/>
    </xf>
    <xf numFmtId="173" fontId="0" fillId="0" borderId="0" xfId="0" applyNumberFormat="1"/>
    <xf numFmtId="0" fontId="0" fillId="2" borderId="0" xfId="0" applyFill="1"/>
    <xf numFmtId="0" fontId="43" fillId="5" borderId="17" xfId="0" applyFont="1" applyFill="1" applyBorder="1" applyAlignment="1">
      <alignment horizontal="center" vertical="center"/>
    </xf>
    <xf numFmtId="0" fontId="20" fillId="0" borderId="31" xfId="0" applyFont="1" applyBorder="1" applyAlignment="1">
      <alignment horizontal="center" wrapText="1"/>
    </xf>
    <xf numFmtId="0" fontId="25" fillId="0" borderId="7" xfId="0" applyFont="1" applyBorder="1" applyAlignment="1">
      <alignment horizontal="center" wrapText="1"/>
    </xf>
    <xf numFmtId="0" fontId="48" fillId="5" borderId="17" xfId="0" applyFont="1" applyFill="1" applyBorder="1" applyAlignment="1">
      <alignment horizontal="right" vertical="center"/>
    </xf>
    <xf numFmtId="0" fontId="45" fillId="5" borderId="6" xfId="0" applyFont="1" applyFill="1" applyBorder="1" applyAlignment="1">
      <alignment horizontal="center" vertical="center"/>
    </xf>
    <xf numFmtId="0" fontId="48" fillId="5" borderId="18" xfId="0" applyFont="1" applyFill="1" applyBorder="1" applyAlignment="1">
      <alignment horizontal="left" vertical="center"/>
    </xf>
    <xf numFmtId="0" fontId="49" fillId="5" borderId="6" xfId="0" applyFont="1" applyFill="1" applyBorder="1" applyAlignment="1">
      <alignment horizontal="right" vertical="center"/>
    </xf>
    <xf numFmtId="0" fontId="49" fillId="5" borderId="6" xfId="0" applyFont="1" applyFill="1" applyBorder="1" applyAlignment="1">
      <alignment horizontal="center" vertical="center"/>
    </xf>
    <xf numFmtId="0" fontId="49" fillId="5" borderId="18" xfId="0" applyFont="1" applyFill="1" applyBorder="1" applyAlignment="1">
      <alignment horizontal="left" vertical="center"/>
    </xf>
    <xf numFmtId="0" fontId="50" fillId="5" borderId="6" xfId="0" applyFont="1" applyFill="1" applyBorder="1" applyAlignment="1">
      <alignment horizontal="right" vertical="center"/>
    </xf>
    <xf numFmtId="0" fontId="9" fillId="5" borderId="6" xfId="0" applyFont="1" applyFill="1" applyBorder="1" applyAlignment="1">
      <alignment horizontal="center" vertical="center"/>
    </xf>
    <xf numFmtId="0" fontId="50" fillId="5" borderId="10" xfId="0" applyFont="1" applyFill="1" applyBorder="1" applyAlignment="1">
      <alignment horizontal="left" vertical="center"/>
    </xf>
    <xf numFmtId="0" fontId="51" fillId="5" borderId="9" xfId="0" applyFont="1" applyFill="1" applyBorder="1" applyAlignment="1">
      <alignment horizontal="right" vertical="center"/>
    </xf>
    <xf numFmtId="0" fontId="51" fillId="5" borderId="6" xfId="0" applyFont="1" applyFill="1" applyBorder="1" applyAlignment="1">
      <alignment horizontal="center" vertical="center"/>
    </xf>
    <xf numFmtId="0" fontId="51" fillId="5" borderId="40" xfId="0" applyFont="1" applyFill="1" applyBorder="1" applyAlignment="1">
      <alignment horizontal="left" vertical="center"/>
    </xf>
    <xf numFmtId="0" fontId="28" fillId="2" borderId="27" xfId="0" applyFont="1" applyFill="1" applyBorder="1"/>
    <xf numFmtId="0" fontId="3" fillId="0" borderId="0" xfId="0" applyFont="1" applyAlignment="1">
      <alignment vertical="center"/>
    </xf>
    <xf numFmtId="0" fontId="25" fillId="0" borderId="6" xfId="0" applyFont="1" applyBorder="1" applyAlignment="1">
      <alignment vertical="center"/>
    </xf>
    <xf numFmtId="0" fontId="0" fillId="6" borderId="3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31" xfId="0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56" fillId="6" borderId="31" xfId="0" applyFont="1" applyFill="1" applyBorder="1"/>
    <xf numFmtId="165" fontId="57" fillId="7" borderId="31" xfId="6" applyFont="1" applyFill="1" applyBorder="1" applyAlignment="1" applyProtection="1">
      <alignment horizontal="right" vertical="center"/>
    </xf>
    <xf numFmtId="0" fontId="56" fillId="6" borderId="18" xfId="0" applyFont="1" applyFill="1" applyBorder="1"/>
    <xf numFmtId="0" fontId="58" fillId="3" borderId="7" xfId="0" applyFont="1" applyFill="1" applyBorder="1" applyAlignment="1">
      <alignment horizontal="left" indent="2"/>
    </xf>
    <xf numFmtId="165" fontId="58" fillId="5" borderId="7" xfId="6" applyFont="1" applyFill="1" applyBorder="1" applyAlignment="1" applyProtection="1">
      <alignment horizontal="right" vertical="center"/>
    </xf>
    <xf numFmtId="0" fontId="59" fillId="0" borderId="20" xfId="0" applyFont="1" applyBorder="1" applyAlignment="1">
      <alignment horizontal="left" indent="4"/>
    </xf>
    <xf numFmtId="165" fontId="59" fillId="4" borderId="45" xfId="4" applyFont="1" applyFill="1" applyBorder="1" applyAlignment="1" applyProtection="1">
      <alignment horizontal="right" vertical="center"/>
      <protection locked="0"/>
    </xf>
    <xf numFmtId="165" fontId="59" fillId="4" borderId="45" xfId="6" applyFont="1" applyFill="1" applyBorder="1" applyAlignment="1" applyProtection="1">
      <alignment horizontal="right" vertical="center"/>
      <protection locked="0"/>
    </xf>
    <xf numFmtId="165" fontId="59" fillId="4" borderId="31" xfId="4" applyFont="1" applyFill="1" applyBorder="1" applyAlignment="1" applyProtection="1">
      <alignment horizontal="right" vertical="center"/>
      <protection locked="0"/>
    </xf>
    <xf numFmtId="165" fontId="59" fillId="4" borderId="46" xfId="4" applyFont="1" applyFill="1" applyBorder="1" applyAlignment="1" applyProtection="1">
      <alignment horizontal="right" vertical="center"/>
      <protection locked="0"/>
    </xf>
    <xf numFmtId="165" fontId="59" fillId="4" borderId="46" xfId="6" applyFont="1" applyFill="1" applyBorder="1" applyAlignment="1" applyProtection="1">
      <alignment horizontal="right" vertical="center"/>
      <protection locked="0"/>
    </xf>
    <xf numFmtId="0" fontId="59" fillId="4" borderId="45" xfId="0" applyFont="1" applyFill="1" applyBorder="1" applyAlignment="1" applyProtection="1">
      <alignment horizontal="left" indent="4"/>
      <protection locked="0"/>
    </xf>
    <xf numFmtId="0" fontId="59" fillId="4" borderId="46" xfId="0" applyFont="1" applyFill="1" applyBorder="1" applyAlignment="1" applyProtection="1">
      <alignment horizontal="left" indent="4"/>
      <protection locked="0"/>
    </xf>
    <xf numFmtId="0" fontId="59" fillId="4" borderId="31" xfId="0" applyFont="1" applyFill="1" applyBorder="1" applyAlignment="1" applyProtection="1">
      <alignment horizontal="left" indent="4"/>
      <protection locked="0"/>
    </xf>
    <xf numFmtId="165" fontId="59" fillId="4" borderId="31" xfId="6" applyFont="1" applyFill="1" applyBorder="1" applyAlignment="1" applyProtection="1">
      <alignment horizontal="right" vertical="center"/>
      <protection locked="0"/>
    </xf>
    <xf numFmtId="0" fontId="59" fillId="4" borderId="18" xfId="0" applyFont="1" applyFill="1" applyBorder="1" applyAlignment="1" applyProtection="1">
      <alignment horizontal="left" indent="4"/>
      <protection locked="0"/>
    </xf>
    <xf numFmtId="165" fontId="58" fillId="5" borderId="31" xfId="6" applyFont="1" applyFill="1" applyBorder="1" applyAlignment="1" applyProtection="1">
      <alignment horizontal="right" vertical="center"/>
    </xf>
    <xf numFmtId="0" fontId="59" fillId="0" borderId="32" xfId="0" applyFont="1" applyBorder="1" applyAlignment="1">
      <alignment horizontal="left" indent="4"/>
    </xf>
    <xf numFmtId="165" fontId="59" fillId="4" borderId="47" xfId="4" applyFont="1" applyFill="1" applyBorder="1" applyAlignment="1" applyProtection="1">
      <alignment horizontal="right" vertical="center"/>
      <protection locked="0"/>
    </xf>
    <xf numFmtId="165" fontId="59" fillId="4" borderId="47" xfId="6" applyFont="1" applyFill="1" applyBorder="1" applyAlignment="1" applyProtection="1">
      <alignment horizontal="right" vertical="center"/>
      <protection locked="0"/>
    </xf>
    <xf numFmtId="165" fontId="59" fillId="4" borderId="48" xfId="4" applyFont="1" applyFill="1" applyBorder="1" applyAlignment="1" applyProtection="1">
      <alignment horizontal="right" vertical="center"/>
      <protection locked="0"/>
    </xf>
    <xf numFmtId="165" fontId="59" fillId="4" borderId="48" xfId="6" applyFont="1" applyFill="1" applyBorder="1" applyAlignment="1" applyProtection="1">
      <alignment horizontal="right" vertical="center"/>
      <protection locked="0"/>
    </xf>
    <xf numFmtId="0" fontId="59" fillId="0" borderId="20" xfId="0" applyFont="1" applyBorder="1" applyAlignment="1">
      <alignment horizontal="left" indent="2"/>
    </xf>
    <xf numFmtId="0" fontId="59" fillId="4" borderId="46" xfId="5" applyFont="1" applyFill="1" applyBorder="1" applyAlignment="1" applyProtection="1">
      <alignment horizontal="left" indent="2"/>
      <protection locked="0"/>
    </xf>
    <xf numFmtId="0" fontId="59" fillId="8" borderId="18" xfId="5" applyFont="1" applyFill="1" applyBorder="1" applyAlignment="1" applyProtection="1">
      <alignment horizontal="left" indent="2"/>
      <protection locked="0"/>
    </xf>
    <xf numFmtId="0" fontId="59" fillId="4" borderId="31" xfId="5" applyFont="1" applyFill="1" applyBorder="1" applyAlignment="1" applyProtection="1">
      <alignment horizontal="left" indent="1"/>
      <protection locked="0"/>
    </xf>
    <xf numFmtId="0" fontId="59" fillId="4" borderId="18" xfId="5" applyFont="1" applyFill="1" applyBorder="1" applyAlignment="1" applyProtection="1">
      <alignment horizontal="left" indent="2"/>
      <protection locked="0"/>
    </xf>
    <xf numFmtId="0" fontId="56" fillId="6" borderId="7" xfId="0" applyFont="1" applyFill="1" applyBorder="1"/>
    <xf numFmtId="165" fontId="57" fillId="7" borderId="7" xfId="6" applyFont="1" applyFill="1" applyBorder="1" applyAlignment="1" applyProtection="1">
      <alignment horizontal="right" vertical="center"/>
    </xf>
    <xf numFmtId="0" fontId="59" fillId="0" borderId="7" xfId="0" applyFont="1" applyBorder="1" applyAlignment="1">
      <alignment horizontal="left" indent="2"/>
    </xf>
    <xf numFmtId="165" fontId="58" fillId="4" borderId="7" xfId="4" applyFont="1" applyFill="1" applyBorder="1" applyAlignment="1" applyProtection="1">
      <alignment horizontal="right" vertical="center"/>
      <protection locked="0"/>
    </xf>
    <xf numFmtId="165" fontId="58" fillId="4" borderId="7" xfId="6" applyFont="1" applyFill="1" applyBorder="1" applyAlignment="1" applyProtection="1">
      <alignment horizontal="right" vertical="center"/>
      <protection locked="0"/>
    </xf>
    <xf numFmtId="0" fontId="58" fillId="3" borderId="31" xfId="0" applyFont="1" applyFill="1" applyBorder="1" applyAlignment="1">
      <alignment horizontal="left" indent="2"/>
    </xf>
    <xf numFmtId="0" fontId="59" fillId="0" borderId="31" xfId="0" applyFont="1" applyBorder="1" applyAlignment="1">
      <alignment horizontal="left" indent="4"/>
    </xf>
    <xf numFmtId="0" fontId="59" fillId="0" borderId="32" xfId="0" applyFont="1" applyBorder="1" applyAlignment="1">
      <alignment horizontal="left" indent="2"/>
    </xf>
    <xf numFmtId="165" fontId="58" fillId="4" borderId="47" xfId="4" applyFont="1" applyFill="1" applyBorder="1" applyAlignment="1" applyProtection="1">
      <alignment horizontal="right" vertical="center"/>
      <protection locked="0"/>
    </xf>
    <xf numFmtId="165" fontId="58" fillId="4" borderId="47" xfId="6" applyFont="1" applyFill="1" applyBorder="1" applyAlignment="1" applyProtection="1">
      <alignment horizontal="right" vertical="center"/>
      <protection locked="0"/>
    </xf>
    <xf numFmtId="0" fontId="56" fillId="6" borderId="10" xfId="0" applyFont="1" applyFill="1" applyBorder="1"/>
    <xf numFmtId="0" fontId="59" fillId="0" borderId="32" xfId="5" applyFont="1" applyBorder="1" applyAlignment="1">
      <alignment horizontal="left" indent="1"/>
    </xf>
    <xf numFmtId="0" fontId="59" fillId="0" borderId="20" xfId="5" applyFont="1" applyBorder="1" applyAlignment="1">
      <alignment horizontal="left" indent="1"/>
    </xf>
    <xf numFmtId="0" fontId="59" fillId="4" borderId="31" xfId="0" applyFont="1" applyFill="1" applyBorder="1" applyAlignment="1" applyProtection="1">
      <alignment horizontal="left" indent="2"/>
      <protection locked="0"/>
    </xf>
    <xf numFmtId="0" fontId="58" fillId="0" borderId="20" xfId="0" applyFont="1" applyBorder="1" applyAlignment="1">
      <alignment horizontal="left" indent="4"/>
    </xf>
    <xf numFmtId="0" fontId="59" fillId="4" borderId="46" xfId="5" applyFont="1" applyFill="1" applyBorder="1" applyAlignment="1" applyProtection="1">
      <alignment horizontal="left" indent="1"/>
      <protection locked="0"/>
    </xf>
    <xf numFmtId="0" fontId="59" fillId="4" borderId="31" xfId="5" applyFont="1" applyFill="1" applyBorder="1" applyAlignment="1" applyProtection="1">
      <alignment horizontal="left" indent="2"/>
      <protection locked="0"/>
    </xf>
    <xf numFmtId="0" fontId="59" fillId="4" borderId="46" xfId="0" applyFont="1" applyFill="1" applyBorder="1" applyAlignment="1" applyProtection="1">
      <alignment horizontal="left" indent="2"/>
      <protection locked="0"/>
    </xf>
    <xf numFmtId="0" fontId="59" fillId="4" borderId="18" xfId="0" applyFont="1" applyFill="1" applyBorder="1" applyAlignment="1" applyProtection="1">
      <alignment horizontal="left" indent="2"/>
      <protection locked="0"/>
    </xf>
    <xf numFmtId="0" fontId="59" fillId="0" borderId="7" xfId="5" applyFont="1" applyBorder="1" applyAlignment="1">
      <alignment horizontal="left" indent="1"/>
    </xf>
    <xf numFmtId="0" fontId="59" fillId="0" borderId="20" xfId="0" applyFont="1" applyBorder="1" applyAlignment="1" applyProtection="1">
      <alignment horizontal="left" indent="4"/>
      <protection locked="0"/>
    </xf>
    <xf numFmtId="0" fontId="59" fillId="0" borderId="5" xfId="0" applyFont="1" applyBorder="1" applyAlignment="1">
      <alignment horizontal="left" indent="2"/>
    </xf>
    <xf numFmtId="165" fontId="58" fillId="4" borderId="46" xfId="4" applyFont="1" applyFill="1" applyBorder="1" applyAlignment="1" applyProtection="1">
      <alignment horizontal="right" vertical="center"/>
      <protection locked="0"/>
    </xf>
    <xf numFmtId="0" fontId="59" fillId="4" borderId="45" xfId="0" applyFont="1" applyFill="1" applyBorder="1" applyAlignment="1" applyProtection="1">
      <alignment horizontal="left" indent="2"/>
      <protection locked="0"/>
    </xf>
    <xf numFmtId="0" fontId="59" fillId="0" borderId="31" xfId="0" applyFont="1" applyBorder="1" applyAlignment="1" applyProtection="1">
      <alignment horizontal="left" indent="4"/>
      <protection locked="0"/>
    </xf>
    <xf numFmtId="165" fontId="58" fillId="4" borderId="31" xfId="6" applyFont="1" applyFill="1" applyBorder="1" applyAlignment="1" applyProtection="1">
      <alignment horizontal="right" vertical="center"/>
      <protection locked="0"/>
    </xf>
    <xf numFmtId="0" fontId="59" fillId="0" borderId="32" xfId="5" applyFont="1" applyBorder="1" applyAlignment="1">
      <alignment horizontal="left" indent="2"/>
    </xf>
    <xf numFmtId="0" fontId="59" fillId="0" borderId="31" xfId="0" applyFont="1" applyBorder="1" applyAlignment="1">
      <alignment horizontal="left" indent="2"/>
    </xf>
    <xf numFmtId="0" fontId="59" fillId="0" borderId="20" xfId="5" applyFont="1" applyBorder="1" applyAlignment="1">
      <alignment horizontal="left" indent="2"/>
    </xf>
    <xf numFmtId="0" fontId="59" fillId="4" borderId="45" xfId="5" applyFont="1" applyFill="1" applyBorder="1" applyAlignment="1" applyProtection="1">
      <alignment horizontal="left" indent="2"/>
      <protection locked="0"/>
    </xf>
    <xf numFmtId="165" fontId="58" fillId="4" borderId="31" xfId="4" applyFont="1" applyFill="1" applyBorder="1" applyAlignment="1" applyProtection="1">
      <alignment horizontal="right" vertical="center"/>
      <protection locked="0"/>
    </xf>
    <xf numFmtId="0" fontId="59" fillId="0" borderId="18" xfId="0" applyFont="1" applyBorder="1" applyAlignment="1">
      <alignment horizontal="center" vertical="center"/>
    </xf>
    <xf numFmtId="0" fontId="56" fillId="6" borderId="7" xfId="0" applyFont="1" applyFill="1" applyBorder="1" applyAlignment="1">
      <alignment vertical="center"/>
    </xf>
    <xf numFmtId="165" fontId="60" fillId="7" borderId="7" xfId="6" applyFont="1" applyFill="1" applyBorder="1" applyAlignment="1" applyProtection="1">
      <alignment horizontal="right" vertical="center"/>
    </xf>
    <xf numFmtId="0" fontId="56" fillId="6" borderId="10" xfId="0" applyFont="1" applyFill="1" applyBorder="1" applyAlignment="1">
      <alignment vertical="center"/>
    </xf>
    <xf numFmtId="0" fontId="58" fillId="3" borderId="7" xfId="0" applyFont="1" applyFill="1" applyBorder="1" applyAlignment="1">
      <alignment vertical="center"/>
    </xf>
    <xf numFmtId="165" fontId="60" fillId="5" borderId="7" xfId="6" applyFont="1" applyFill="1" applyBorder="1" applyAlignment="1" applyProtection="1">
      <alignment horizontal="right" vertical="center"/>
    </xf>
    <xf numFmtId="0" fontId="58" fillId="3" borderId="9" xfId="0" applyFont="1" applyFill="1" applyBorder="1" applyAlignment="1">
      <alignment vertical="center"/>
    </xf>
    <xf numFmtId="165" fontId="61" fillId="5" borderId="7" xfId="6" applyFont="1" applyFill="1" applyBorder="1" applyAlignment="1" applyProtection="1">
      <alignment horizontal="right" vertical="center"/>
    </xf>
    <xf numFmtId="0" fontId="56" fillId="0" borderId="7" xfId="0" applyFont="1" applyBorder="1" applyAlignment="1">
      <alignment vertical="center"/>
    </xf>
    <xf numFmtId="165" fontId="60" fillId="0" borderId="7" xfId="6" applyFont="1" applyBorder="1" applyAlignment="1" applyProtection="1">
      <alignment horizontal="right" vertical="center"/>
    </xf>
    <xf numFmtId="0" fontId="28" fillId="0" borderId="18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0" fillId="0" borderId="5" xfId="0" applyBorder="1"/>
    <xf numFmtId="0" fontId="0" fillId="6" borderId="49" xfId="0" applyFill="1" applyBorder="1" applyAlignment="1">
      <alignment horizontal="center" vertical="center"/>
    </xf>
    <xf numFmtId="0" fontId="60" fillId="6" borderId="3" xfId="0" applyFont="1" applyFill="1" applyBorder="1" applyAlignment="1">
      <alignment horizontal="center"/>
    </xf>
    <xf numFmtId="0" fontId="0" fillId="6" borderId="3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0" fillId="6" borderId="40" xfId="0" applyFill="1" applyBorder="1" applyAlignment="1">
      <alignment horizontal="center" vertical="center"/>
    </xf>
    <xf numFmtId="0" fontId="60" fillId="6" borderId="6" xfId="0" applyFont="1" applyFill="1" applyBorder="1" applyAlignment="1">
      <alignment horizontal="center"/>
    </xf>
    <xf numFmtId="164" fontId="25" fillId="5" borderId="7" xfId="0" applyNumberFormat="1" applyFont="1" applyFill="1" applyBorder="1" applyAlignment="1">
      <alignment horizontal="right" vertical="center"/>
    </xf>
    <xf numFmtId="164" fontId="25" fillId="5" borderId="38" xfId="0" applyNumberFormat="1" applyFont="1" applyFill="1" applyBorder="1" applyAlignment="1">
      <alignment horizontal="right" vertical="center"/>
    </xf>
    <xf numFmtId="0" fontId="56" fillId="6" borderId="8" xfId="0" applyFont="1" applyFill="1" applyBorder="1" applyAlignment="1">
      <alignment vertical="center"/>
    </xf>
    <xf numFmtId="164" fontId="25" fillId="5" borderId="10" xfId="0" applyNumberFormat="1" applyFont="1" applyFill="1" applyBorder="1" applyAlignment="1">
      <alignment horizontal="right" vertical="center"/>
    </xf>
    <xf numFmtId="164" fontId="37" fillId="4" borderId="47" xfId="0" applyNumberFormat="1" applyFont="1" applyFill="1" applyBorder="1" applyAlignment="1" applyProtection="1">
      <alignment horizontal="right" vertical="center"/>
      <protection locked="0"/>
    </xf>
    <xf numFmtId="164" fontId="37" fillId="5" borderId="50" xfId="0" applyNumberFormat="1" applyFont="1" applyFill="1" applyBorder="1" applyAlignment="1">
      <alignment horizontal="right" vertical="center"/>
    </xf>
    <xf numFmtId="0" fontId="59" fillId="0" borderId="32" xfId="0" applyFont="1" applyBorder="1" applyAlignment="1">
      <alignment vertical="center"/>
    </xf>
    <xf numFmtId="164" fontId="37" fillId="5" borderId="32" xfId="0" applyNumberFormat="1" applyFont="1" applyFill="1" applyBorder="1" applyAlignment="1">
      <alignment horizontal="right" vertical="center"/>
    </xf>
    <xf numFmtId="164" fontId="37" fillId="5" borderId="3" xfId="0" applyNumberFormat="1" applyFont="1" applyFill="1" applyBorder="1" applyAlignment="1">
      <alignment horizontal="right" vertical="center"/>
    </xf>
    <xf numFmtId="164" fontId="37" fillId="4" borderId="46" xfId="0" applyNumberFormat="1" applyFont="1" applyFill="1" applyBorder="1" applyAlignment="1" applyProtection="1">
      <alignment horizontal="right" vertical="center"/>
      <protection locked="0"/>
    </xf>
    <xf numFmtId="164" fontId="37" fillId="5" borderId="29" xfId="0" applyNumberFormat="1" applyFont="1" applyFill="1" applyBorder="1" applyAlignment="1">
      <alignment horizontal="right" vertical="center"/>
    </xf>
    <xf numFmtId="0" fontId="59" fillId="0" borderId="20" xfId="0" applyFont="1" applyBorder="1" applyAlignment="1">
      <alignment vertical="center"/>
    </xf>
    <xf numFmtId="164" fontId="37" fillId="5" borderId="20" xfId="0" applyNumberFormat="1" applyFont="1" applyFill="1" applyBorder="1" applyAlignment="1">
      <alignment horizontal="right" vertical="center"/>
    </xf>
    <xf numFmtId="164" fontId="37" fillId="5" borderId="5" xfId="0" applyNumberFormat="1" applyFont="1" applyFill="1" applyBorder="1" applyAlignment="1">
      <alignment horizontal="right" vertical="center"/>
    </xf>
    <xf numFmtId="164" fontId="37" fillId="4" borderId="31" xfId="0" applyNumberFormat="1" applyFont="1" applyFill="1" applyBorder="1" applyAlignment="1" applyProtection="1">
      <alignment horizontal="right" vertical="center"/>
      <protection locked="0"/>
    </xf>
    <xf numFmtId="164" fontId="37" fillId="5" borderId="51" xfId="0" applyNumberFormat="1" applyFont="1" applyFill="1" applyBorder="1" applyAlignment="1">
      <alignment horizontal="right" vertical="center"/>
    </xf>
    <xf numFmtId="49" fontId="58" fillId="4" borderId="17" xfId="0" applyNumberFormat="1" applyFont="1" applyFill="1" applyBorder="1" applyAlignment="1" applyProtection="1">
      <alignment vertical="center"/>
      <protection locked="0"/>
    </xf>
    <xf numFmtId="164" fontId="37" fillId="5" borderId="18" xfId="0" applyNumberFormat="1" applyFont="1" applyFill="1" applyBorder="1" applyAlignment="1">
      <alignment horizontal="right" vertical="center"/>
    </xf>
    <xf numFmtId="164" fontId="25" fillId="5" borderId="31" xfId="0" applyNumberFormat="1" applyFont="1" applyFill="1" applyBorder="1" applyAlignment="1">
      <alignment horizontal="right" vertical="center"/>
    </xf>
    <xf numFmtId="164" fontId="25" fillId="5" borderId="40" xfId="0" applyNumberFormat="1" applyFont="1" applyFill="1" applyBorder="1" applyAlignment="1">
      <alignment horizontal="right" vertical="center"/>
    </xf>
    <xf numFmtId="49" fontId="58" fillId="4" borderId="46" xfId="0" applyNumberFormat="1" applyFont="1" applyFill="1" applyBorder="1" applyAlignment="1" applyProtection="1">
      <alignment vertical="center"/>
      <protection locked="0"/>
    </xf>
    <xf numFmtId="0" fontId="59" fillId="0" borderId="17" xfId="0" applyFont="1" applyBorder="1" applyAlignment="1">
      <alignment vertical="center"/>
    </xf>
    <xf numFmtId="49" fontId="59" fillId="4" borderId="52" xfId="0" applyNumberFormat="1" applyFont="1" applyFill="1" applyBorder="1" applyAlignment="1" applyProtection="1">
      <alignment horizontal="left" vertical="center"/>
      <protection locked="0"/>
    </xf>
    <xf numFmtId="49" fontId="59" fillId="4" borderId="53" xfId="0" applyNumberFormat="1" applyFont="1" applyFill="1" applyBorder="1" applyAlignment="1" applyProtection="1">
      <alignment horizontal="left" vertical="center"/>
      <protection locked="0"/>
    </xf>
    <xf numFmtId="164" fontId="37" fillId="4" borderId="48" xfId="0" applyNumberFormat="1" applyFont="1" applyFill="1" applyBorder="1" applyAlignment="1" applyProtection="1">
      <alignment horizontal="right" vertical="center"/>
      <protection locked="0"/>
    </xf>
    <xf numFmtId="164" fontId="25" fillId="5" borderId="18" xfId="0" applyNumberFormat="1" applyFont="1" applyFill="1" applyBorder="1" applyAlignment="1">
      <alignment horizontal="right" vertical="center"/>
    </xf>
    <xf numFmtId="49" fontId="58" fillId="4" borderId="45" xfId="0" applyNumberFormat="1" applyFont="1" applyFill="1" applyBorder="1" applyAlignment="1" applyProtection="1">
      <alignment vertical="center"/>
      <protection locked="0"/>
    </xf>
    <xf numFmtId="164" fontId="37" fillId="4" borderId="45" xfId="0" applyNumberFormat="1" applyFont="1" applyFill="1" applyBorder="1" applyAlignment="1" applyProtection="1">
      <alignment horizontal="right" vertical="center"/>
      <protection locked="0"/>
    </xf>
    <xf numFmtId="0" fontId="0" fillId="0" borderId="5" xfId="0" applyBorder="1" applyAlignment="1">
      <alignment vertical="center"/>
    </xf>
    <xf numFmtId="0" fontId="56" fillId="6" borderId="27" xfId="0" applyFont="1" applyFill="1" applyBorder="1" applyAlignment="1">
      <alignment horizontal="left" vertical="center"/>
    </xf>
    <xf numFmtId="0" fontId="56" fillId="6" borderId="5" xfId="0" applyFont="1" applyFill="1" applyBorder="1" applyAlignment="1">
      <alignment horizontal="left" vertical="center"/>
    </xf>
    <xf numFmtId="165" fontId="63" fillId="5" borderId="32" xfId="6" applyFont="1" applyFill="1" applyBorder="1" applyAlignment="1" applyProtection="1">
      <alignment horizontal="right" vertical="center"/>
    </xf>
    <xf numFmtId="165" fontId="63" fillId="5" borderId="50" xfId="6" applyFont="1" applyFill="1" applyBorder="1" applyAlignment="1" applyProtection="1">
      <alignment horizontal="right" vertical="center"/>
    </xf>
    <xf numFmtId="0" fontId="56" fillId="6" borderId="32" xfId="0" applyFont="1" applyFill="1" applyBorder="1" applyAlignment="1">
      <alignment horizontal="left" vertical="center"/>
    </xf>
    <xf numFmtId="164" fontId="64" fillId="5" borderId="32" xfId="6" applyNumberFormat="1" applyFont="1" applyFill="1" applyBorder="1" applyAlignment="1" applyProtection="1">
      <alignment horizontal="right" vertical="center"/>
    </xf>
    <xf numFmtId="164" fontId="64" fillId="5" borderId="50" xfId="6" applyNumberFormat="1" applyFont="1" applyFill="1" applyBorder="1" applyAlignment="1" applyProtection="1">
      <alignment horizontal="right" vertical="center"/>
    </xf>
    <xf numFmtId="165" fontId="63" fillId="5" borderId="20" xfId="6" applyFont="1" applyFill="1" applyBorder="1" applyAlignment="1" applyProtection="1">
      <alignment horizontal="right" vertical="center"/>
    </xf>
    <xf numFmtId="165" fontId="63" fillId="5" borderId="29" xfId="6" applyFont="1" applyFill="1" applyBorder="1" applyAlignment="1" applyProtection="1">
      <alignment horizontal="right" vertical="center"/>
    </xf>
    <xf numFmtId="0" fontId="56" fillId="6" borderId="20" xfId="0" applyFont="1" applyFill="1" applyBorder="1" applyAlignment="1">
      <alignment horizontal="left" vertical="center"/>
    </xf>
    <xf numFmtId="164" fontId="65" fillId="5" borderId="20" xfId="6" applyNumberFormat="1" applyFont="1" applyFill="1" applyBorder="1" applyAlignment="1" applyProtection="1">
      <alignment horizontal="right" vertical="center"/>
    </xf>
    <xf numFmtId="164" fontId="65" fillId="5" borderId="29" xfId="6" applyNumberFormat="1" applyFont="1" applyFill="1" applyBorder="1" applyAlignment="1" applyProtection="1">
      <alignment horizontal="right" vertical="center"/>
    </xf>
    <xf numFmtId="0" fontId="56" fillId="6" borderId="30" xfId="0" applyFont="1" applyFill="1" applyBorder="1" applyAlignment="1">
      <alignment horizontal="left" vertical="center"/>
    </xf>
    <xf numFmtId="0" fontId="56" fillId="6" borderId="18" xfId="0" applyFont="1" applyFill="1" applyBorder="1" applyAlignment="1">
      <alignment horizontal="left" vertical="center"/>
    </xf>
    <xf numFmtId="165" fontId="63" fillId="5" borderId="31" xfId="6" applyFont="1" applyFill="1" applyBorder="1" applyAlignment="1" applyProtection="1">
      <alignment horizontal="right" vertical="center"/>
    </xf>
    <xf numFmtId="165" fontId="63" fillId="5" borderId="51" xfId="6" applyFont="1" applyFill="1" applyBorder="1" applyAlignment="1" applyProtection="1">
      <alignment horizontal="right" vertical="center"/>
    </xf>
    <xf numFmtId="0" fontId="56" fillId="6" borderId="17" xfId="0" applyFont="1" applyFill="1" applyBorder="1" applyAlignment="1">
      <alignment horizontal="left" vertical="center"/>
    </xf>
    <xf numFmtId="164" fontId="64" fillId="5" borderId="31" xfId="6" applyNumberFormat="1" applyFont="1" applyFill="1" applyBorder="1" applyAlignment="1" applyProtection="1">
      <alignment horizontal="right" vertical="center"/>
    </xf>
    <xf numFmtId="164" fontId="64" fillId="5" borderId="51" xfId="6" applyNumberFormat="1" applyFont="1" applyFill="1" applyBorder="1" applyAlignment="1" applyProtection="1">
      <alignment horizontal="right" vertical="center"/>
    </xf>
    <xf numFmtId="174" fontId="3" fillId="4" borderId="7" xfId="0" applyNumberFormat="1" applyFont="1" applyFill="1" applyBorder="1" applyAlignment="1" applyProtection="1">
      <alignment horizontal="right" vertical="center"/>
      <protection locked="0"/>
    </xf>
    <xf numFmtId="174" fontId="25" fillId="5" borderId="7" xfId="0" applyNumberFormat="1" applyFont="1" applyFill="1" applyBorder="1" applyAlignment="1">
      <alignment horizontal="right" vertical="center"/>
    </xf>
    <xf numFmtId="174" fontId="25" fillId="5" borderId="38" xfId="0" applyNumberFormat="1" applyFont="1" applyFill="1" applyBorder="1" applyAlignment="1">
      <alignment horizontal="right" vertical="center"/>
    </xf>
    <xf numFmtId="0" fontId="56" fillId="6" borderId="4" xfId="0" applyFont="1" applyFill="1" applyBorder="1" applyAlignment="1">
      <alignment horizontal="left" vertical="center"/>
    </xf>
    <xf numFmtId="174" fontId="25" fillId="5" borderId="34" xfId="0" applyNumberFormat="1" applyFont="1" applyFill="1" applyBorder="1" applyAlignment="1">
      <alignment horizontal="right" vertical="center"/>
    </xf>
    <xf numFmtId="174" fontId="25" fillId="5" borderId="59" xfId="0" applyNumberFormat="1" applyFont="1" applyFill="1" applyBorder="1" applyAlignment="1">
      <alignment horizontal="right" vertical="center"/>
    </xf>
    <xf numFmtId="0" fontId="56" fillId="6" borderId="60" xfId="0" applyFont="1" applyFill="1" applyBorder="1" applyAlignment="1">
      <alignment vertical="center"/>
    </xf>
    <xf numFmtId="164" fontId="25" fillId="5" borderId="34" xfId="0" applyNumberFormat="1" applyFont="1" applyFill="1" applyBorder="1" applyAlignment="1">
      <alignment horizontal="right" vertical="center"/>
    </xf>
    <xf numFmtId="164" fontId="25" fillId="5" borderId="59" xfId="0" applyNumberFormat="1" applyFont="1" applyFill="1" applyBorder="1" applyAlignment="1">
      <alignment horizontal="right" vertical="center"/>
    </xf>
    <xf numFmtId="0" fontId="66" fillId="0" borderId="6" xfId="0" applyFont="1" applyBorder="1" applyAlignment="1">
      <alignment vertical="center"/>
    </xf>
    <xf numFmtId="0" fontId="0" fillId="6" borderId="6" xfId="0" applyFill="1" applyBorder="1" applyAlignment="1">
      <alignment horizontal="center" vertical="center"/>
    </xf>
    <xf numFmtId="165" fontId="59" fillId="5" borderId="32" xfId="6" applyFont="1" applyFill="1" applyBorder="1" applyAlignment="1" applyProtection="1">
      <alignment horizontal="right" vertical="center"/>
    </xf>
    <xf numFmtId="165" fontId="59" fillId="5" borderId="20" xfId="6" applyFont="1" applyFill="1" applyBorder="1" applyAlignment="1" applyProtection="1">
      <alignment horizontal="right" vertical="center"/>
    </xf>
    <xf numFmtId="165" fontId="59" fillId="5" borderId="31" xfId="6" applyFont="1" applyFill="1" applyBorder="1" applyAlignment="1" applyProtection="1">
      <alignment horizontal="right" vertical="center"/>
    </xf>
    <xf numFmtId="165" fontId="58" fillId="5" borderId="32" xfId="6" applyFont="1" applyFill="1" applyBorder="1" applyAlignment="1" applyProtection="1">
      <alignment horizontal="right" vertical="center"/>
    </xf>
    <xf numFmtId="0" fontId="59" fillId="0" borderId="18" xfId="0" applyFont="1" applyBorder="1" applyAlignment="1">
      <alignment horizontal="left" indent="2"/>
    </xf>
    <xf numFmtId="0" fontId="0" fillId="2" borderId="1" xfId="0" applyFill="1" applyBorder="1"/>
    <xf numFmtId="0" fontId="53" fillId="2" borderId="0" xfId="0" applyFont="1" applyFill="1"/>
    <xf numFmtId="0" fontId="45" fillId="6" borderId="32" xfId="0" applyFont="1" applyFill="1" applyBorder="1" applyAlignment="1">
      <alignment horizontal="center" vertical="center"/>
    </xf>
    <xf numFmtId="0" fontId="37" fillId="2" borderId="0" xfId="0" applyFont="1" applyFill="1" applyAlignment="1">
      <alignment vertical="center"/>
    </xf>
    <xf numFmtId="0" fontId="37" fillId="2" borderId="6" xfId="0" applyFont="1" applyFill="1" applyBorder="1" applyAlignment="1">
      <alignment vertical="center"/>
    </xf>
    <xf numFmtId="0" fontId="67" fillId="6" borderId="31" xfId="0" applyFont="1" applyFill="1" applyBorder="1" applyAlignment="1">
      <alignment horizontal="center" vertical="center"/>
    </xf>
    <xf numFmtId="0" fontId="67" fillId="6" borderId="18" xfId="0" applyFont="1" applyFill="1" applyBorder="1" applyAlignment="1">
      <alignment horizontal="center" vertical="center"/>
    </xf>
    <xf numFmtId="175" fontId="37" fillId="9" borderId="8" xfId="1" applyFont="1" applyFill="1" applyBorder="1" applyAlignment="1" applyProtection="1">
      <alignment horizontal="center" vertical="center"/>
    </xf>
    <xf numFmtId="0" fontId="37" fillId="6" borderId="10" xfId="0" applyFont="1" applyFill="1" applyBorder="1" applyAlignment="1">
      <alignment vertical="center"/>
    </xf>
    <xf numFmtId="176" fontId="53" fillId="5" borderId="7" xfId="6" applyNumberFormat="1" applyFont="1" applyFill="1" applyBorder="1" applyProtection="1"/>
    <xf numFmtId="165" fontId="53" fillId="5" borderId="10" xfId="6" applyFont="1" applyFill="1" applyBorder="1" applyProtection="1"/>
    <xf numFmtId="0" fontId="37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165" fontId="52" fillId="2" borderId="6" xfId="6" applyFont="1" applyFill="1" applyBorder="1" applyProtection="1"/>
    <xf numFmtId="175" fontId="52" fillId="2" borderId="6" xfId="0" applyNumberFormat="1" applyFont="1" applyFill="1" applyBorder="1"/>
    <xf numFmtId="0" fontId="67" fillId="6" borderId="4" xfId="0" applyFont="1" applyFill="1" applyBorder="1"/>
    <xf numFmtId="0" fontId="67" fillId="6" borderId="5" xfId="0" applyFont="1" applyFill="1" applyBorder="1"/>
    <xf numFmtId="0" fontId="67" fillId="6" borderId="20" xfId="0" applyFont="1" applyFill="1" applyBorder="1" applyAlignment="1">
      <alignment horizontal="center"/>
    </xf>
    <xf numFmtId="0" fontId="67" fillId="6" borderId="0" xfId="0" applyFont="1" applyFill="1" applyAlignment="1">
      <alignment horizontal="center"/>
    </xf>
    <xf numFmtId="0" fontId="67" fillId="6" borderId="4" xfId="0" applyFont="1" applyFill="1" applyBorder="1" applyAlignment="1">
      <alignment horizontal="center"/>
    </xf>
    <xf numFmtId="0" fontId="67" fillId="6" borderId="31" xfId="0" applyFont="1" applyFill="1" applyBorder="1" applyAlignment="1">
      <alignment horizontal="center"/>
    </xf>
    <xf numFmtId="0" fontId="67" fillId="6" borderId="18" xfId="0" applyFont="1" applyFill="1" applyBorder="1" applyAlignment="1">
      <alignment horizontal="center"/>
    </xf>
    <xf numFmtId="0" fontId="67" fillId="6" borderId="17" xfId="0" applyFont="1" applyFill="1" applyBorder="1" applyAlignment="1">
      <alignment horizontal="center"/>
    </xf>
    <xf numFmtId="14" fontId="69" fillId="7" borderId="7" xfId="0" applyNumberFormat="1" applyFont="1" applyFill="1" applyBorder="1"/>
    <xf numFmtId="0" fontId="69" fillId="7" borderId="7" xfId="0" applyFont="1" applyFill="1" applyBorder="1"/>
    <xf numFmtId="176" fontId="67" fillId="7" borderId="7" xfId="0" applyNumberFormat="1" applyFont="1" applyFill="1" applyBorder="1" applyAlignment="1">
      <alignment horizontal="center"/>
    </xf>
    <xf numFmtId="177" fontId="67" fillId="7" borderId="7" xfId="6" applyNumberFormat="1" applyFont="1" applyFill="1" applyBorder="1" applyAlignment="1" applyProtection="1">
      <alignment horizontal="center"/>
    </xf>
    <xf numFmtId="176" fontId="67" fillId="7" borderId="10" xfId="0" applyNumberFormat="1" applyFont="1" applyFill="1" applyBorder="1" applyAlignment="1">
      <alignment horizontal="center"/>
    </xf>
    <xf numFmtId="175" fontId="67" fillId="7" borderId="20" xfId="0" applyNumberFormat="1" applyFont="1" applyFill="1" applyBorder="1"/>
    <xf numFmtId="14" fontId="28" fillId="4" borderId="31" xfId="0" applyNumberFormat="1" applyFont="1" applyFill="1" applyBorder="1" applyProtection="1">
      <protection locked="0"/>
    </xf>
    <xf numFmtId="0" fontId="28" fillId="4" borderId="31" xfId="0" applyFont="1" applyFill="1" applyBorder="1" applyAlignment="1" applyProtection="1">
      <alignment wrapText="1"/>
      <protection locked="0"/>
    </xf>
    <xf numFmtId="176" fontId="67" fillId="4" borderId="32" xfId="0" applyNumberFormat="1" applyFont="1" applyFill="1" applyBorder="1" applyAlignment="1" applyProtection="1">
      <alignment horizontal="center"/>
      <protection locked="0"/>
    </xf>
    <xf numFmtId="177" fontId="67" fillId="4" borderId="32" xfId="6" applyNumberFormat="1" applyFont="1" applyFill="1" applyBorder="1" applyAlignment="1" applyProtection="1">
      <alignment horizontal="center"/>
      <protection locked="0"/>
    </xf>
    <xf numFmtId="176" fontId="67" fillId="5" borderId="3" xfId="0" applyNumberFormat="1" applyFont="1" applyFill="1" applyBorder="1" applyAlignment="1">
      <alignment horizontal="center"/>
    </xf>
    <xf numFmtId="176" fontId="67" fillId="5" borderId="32" xfId="0" applyNumberFormat="1" applyFont="1" applyFill="1" applyBorder="1" applyAlignment="1">
      <alignment horizontal="center"/>
    </xf>
    <xf numFmtId="175" fontId="28" fillId="5" borderId="32" xfId="0" applyNumberFormat="1" applyFont="1" applyFill="1" applyBorder="1"/>
    <xf numFmtId="176" fontId="67" fillId="5" borderId="10" xfId="0" applyNumberFormat="1" applyFont="1" applyFill="1" applyBorder="1" applyAlignment="1">
      <alignment horizontal="center"/>
    </xf>
    <xf numFmtId="176" fontId="67" fillId="5" borderId="7" xfId="0" applyNumberFormat="1" applyFont="1" applyFill="1" applyBorder="1" applyAlignment="1">
      <alignment horizontal="center"/>
    </xf>
    <xf numFmtId="175" fontId="28" fillId="5" borderId="7" xfId="0" applyNumberFormat="1" applyFont="1" applyFill="1" applyBorder="1"/>
    <xf numFmtId="14" fontId="28" fillId="4" borderId="7" xfId="0" applyNumberFormat="1" applyFont="1" applyFill="1" applyBorder="1" applyProtection="1">
      <protection locked="0"/>
    </xf>
    <xf numFmtId="0" fontId="28" fillId="4" borderId="7" xfId="0" applyFont="1" applyFill="1" applyBorder="1" applyProtection="1">
      <protection locked="0"/>
    </xf>
    <xf numFmtId="176" fontId="67" fillId="4" borderId="7" xfId="0" applyNumberFormat="1" applyFont="1" applyFill="1" applyBorder="1" applyAlignment="1" applyProtection="1">
      <alignment horizontal="center"/>
      <protection locked="0"/>
    </xf>
    <xf numFmtId="177" fontId="67" fillId="4" borderId="7" xfId="6" applyNumberFormat="1" applyFont="1" applyFill="1" applyBorder="1" applyAlignment="1" applyProtection="1">
      <alignment horizontal="center"/>
      <protection locked="0"/>
    </xf>
    <xf numFmtId="0" fontId="54" fillId="2" borderId="0" xfId="0" applyFont="1" applyFill="1"/>
    <xf numFmtId="0" fontId="0" fillId="2" borderId="6" xfId="0" applyFill="1" applyBorder="1"/>
    <xf numFmtId="0" fontId="0" fillId="2" borderId="18" xfId="0" applyFill="1" applyBorder="1"/>
    <xf numFmtId="49" fontId="21" fillId="4" borderId="15" xfId="0" applyNumberFormat="1" applyFont="1" applyFill="1" applyBorder="1" applyAlignment="1" applyProtection="1">
      <alignment horizontal="left" vertical="center" wrapText="1" indent="2"/>
      <protection locked="0"/>
    </xf>
    <xf numFmtId="166" fontId="0" fillId="5" borderId="0" xfId="0" applyNumberFormat="1" applyFill="1" applyAlignment="1">
      <alignment horizontal="right" vertical="center" wrapText="1" indent="2"/>
    </xf>
    <xf numFmtId="166" fontId="0" fillId="4" borderId="15" xfId="0" applyNumberFormat="1" applyFill="1" applyBorder="1" applyAlignment="1" applyProtection="1">
      <alignment horizontal="right" vertical="center" wrapText="1" indent="2"/>
      <protection locked="0"/>
    </xf>
    <xf numFmtId="0" fontId="26" fillId="0" borderId="0" xfId="0" applyFont="1" applyAlignment="1">
      <alignment vertical="center"/>
    </xf>
    <xf numFmtId="0" fontId="6" fillId="4" borderId="0" xfId="0" applyFont="1" applyFill="1" applyAlignment="1" applyProtection="1">
      <alignment horizontal="center"/>
      <protection locked="0"/>
    </xf>
    <xf numFmtId="0" fontId="67" fillId="0" borderId="0" xfId="0" applyFont="1" applyAlignment="1">
      <alignment horizontal="left" vertical="top" wrapText="1"/>
    </xf>
    <xf numFmtId="0" fontId="67" fillId="0" borderId="6" xfId="0" applyFont="1" applyBorder="1" applyAlignment="1">
      <alignment horizontal="left"/>
    </xf>
    <xf numFmtId="0" fontId="72" fillId="0" borderId="0" xfId="0" applyFont="1" applyAlignment="1">
      <alignment horizontal="center" vertical="center"/>
    </xf>
    <xf numFmtId="0" fontId="73" fillId="6" borderId="0" xfId="0" applyFont="1" applyFill="1" applyAlignment="1">
      <alignment horizontal="center" vertical="center"/>
    </xf>
    <xf numFmtId="0" fontId="73" fillId="6" borderId="31" xfId="0" applyFont="1" applyFill="1" applyBorder="1" applyAlignment="1">
      <alignment horizontal="center" textRotation="47"/>
    </xf>
    <xf numFmtId="0" fontId="73" fillId="6" borderId="31" xfId="0" applyFont="1" applyFill="1" applyBorder="1" applyAlignment="1">
      <alignment horizontal="center" vertical="center" textRotation="47"/>
    </xf>
    <xf numFmtId="0" fontId="73" fillId="0" borderId="0" xfId="0" applyFont="1" applyAlignment="1">
      <alignment horizontal="center"/>
    </xf>
    <xf numFmtId="0" fontId="0" fillId="5" borderId="7" xfId="0" applyFill="1" applyBorder="1"/>
    <xf numFmtId="1" fontId="0" fillId="5" borderId="7" xfId="0" applyNumberFormat="1" applyFill="1" applyBorder="1" applyAlignment="1">
      <alignment horizontal="center"/>
    </xf>
    <xf numFmtId="0" fontId="73" fillId="0" borderId="0" xfId="0" applyFont="1"/>
    <xf numFmtId="0" fontId="73" fillId="6" borderId="5" xfId="0" applyFont="1" applyFill="1" applyBorder="1" applyAlignment="1">
      <alignment horizontal="center"/>
    </xf>
    <xf numFmtId="0" fontId="73" fillId="6" borderId="4" xfId="0" applyFont="1" applyFill="1" applyBorder="1" applyAlignment="1">
      <alignment horizontal="center"/>
    </xf>
    <xf numFmtId="0" fontId="73" fillId="6" borderId="0" xfId="0" applyFont="1" applyFill="1" applyAlignment="1">
      <alignment horizontal="center"/>
    </xf>
    <xf numFmtId="0" fontId="73" fillId="6" borderId="32" xfId="0" applyFont="1" applyFill="1" applyBorder="1" applyAlignment="1">
      <alignment horizontal="center"/>
    </xf>
    <xf numFmtId="1" fontId="0" fillId="0" borderId="0" xfId="0" applyNumberFormat="1"/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0" xfId="2" applyFont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17" fillId="3" borderId="0" xfId="0" applyFont="1" applyFill="1" applyAlignment="1">
      <alignment horizontal="left" vertical="center"/>
    </xf>
    <xf numFmtId="0" fontId="18" fillId="0" borderId="6" xfId="2" applyFont="1" applyBorder="1" applyAlignment="1" applyProtection="1">
      <alignment horizontal="center" vertical="center" wrapText="1"/>
    </xf>
    <xf numFmtId="168" fontId="19" fillId="4" borderId="11" xfId="0" applyNumberFormat="1" applyFont="1" applyFill="1" applyBorder="1" applyAlignment="1" applyProtection="1">
      <alignment horizontal="left" vertical="center" wrapText="1"/>
      <protection locked="0"/>
    </xf>
    <xf numFmtId="168" fontId="19" fillId="4" borderId="12" xfId="0" applyNumberFormat="1" applyFont="1" applyFill="1" applyBorder="1" applyAlignment="1" applyProtection="1">
      <alignment horizontal="left" vertical="center" wrapText="1"/>
      <protection locked="0"/>
    </xf>
    <xf numFmtId="168" fontId="20" fillId="4" borderId="12" xfId="0" applyNumberFormat="1" applyFont="1" applyFill="1" applyBorder="1" applyAlignment="1" applyProtection="1">
      <alignment horizontal="left" vertical="center" wrapText="1"/>
      <protection locked="0"/>
    </xf>
    <xf numFmtId="49" fontId="20" fillId="4" borderId="13" xfId="0" applyNumberFormat="1" applyFont="1" applyFill="1" applyBorder="1" applyAlignment="1" applyProtection="1">
      <alignment horizontal="left" vertical="center" wrapText="1"/>
      <protection locked="0"/>
    </xf>
    <xf numFmtId="49" fontId="20" fillId="4" borderId="14" xfId="0" applyNumberFormat="1" applyFont="1" applyFill="1" applyBorder="1" applyAlignment="1" applyProtection="1">
      <alignment horizontal="center" vertical="center" wrapText="1"/>
      <protection locked="0"/>
    </xf>
    <xf numFmtId="169" fontId="20" fillId="4" borderId="12" xfId="0" applyNumberFormat="1" applyFont="1" applyFill="1" applyBorder="1" applyAlignment="1" applyProtection="1">
      <alignment horizontal="left" vertical="center" wrapText="1"/>
      <protection locked="0"/>
    </xf>
    <xf numFmtId="168" fontId="22" fillId="4" borderId="12" xfId="2" applyNumberFormat="1" applyFont="1" applyFill="1" applyBorder="1" applyAlignment="1" applyProtection="1">
      <alignment horizontal="left" vertical="center" wrapText="1"/>
      <protection locked="0"/>
    </xf>
    <xf numFmtId="0" fontId="23" fillId="4" borderId="18" xfId="0" applyFont="1" applyFill="1" applyBorder="1" applyProtection="1">
      <protection locked="0"/>
    </xf>
    <xf numFmtId="49" fontId="20" fillId="4" borderId="11" xfId="0" applyNumberFormat="1" applyFont="1" applyFill="1" applyBorder="1" applyAlignment="1" applyProtection="1">
      <alignment horizontal="left" vertical="center" wrapText="1"/>
      <protection locked="0"/>
    </xf>
    <xf numFmtId="49" fontId="20" fillId="4" borderId="14" xfId="0" applyNumberFormat="1" applyFont="1" applyFill="1" applyBorder="1" applyAlignment="1" applyProtection="1">
      <alignment horizontal="left" vertical="center" wrapText="1"/>
      <protection locked="0"/>
    </xf>
    <xf numFmtId="49" fontId="20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27" fillId="4" borderId="18" xfId="2" applyFont="1" applyFill="1" applyBorder="1" applyProtection="1">
      <protection locked="0"/>
    </xf>
    <xf numFmtId="0" fontId="26" fillId="0" borderId="20" xfId="0" applyFont="1" applyBorder="1" applyAlignment="1">
      <alignment horizontal="left" vertical="center" wrapText="1"/>
    </xf>
    <xf numFmtId="49" fontId="20" fillId="4" borderId="5" xfId="0" applyNumberFormat="1" applyFont="1" applyFill="1" applyBorder="1" applyAlignment="1" applyProtection="1">
      <alignment horizontal="left" vertical="center" wrapText="1"/>
      <protection locked="0"/>
    </xf>
    <xf numFmtId="0" fontId="22" fillId="4" borderId="18" xfId="2" applyFont="1" applyFill="1" applyBorder="1" applyProtection="1">
      <protection locked="0"/>
    </xf>
    <xf numFmtId="0" fontId="0" fillId="0" borderId="9" xfId="0" applyBorder="1" applyAlignment="1">
      <alignment horizontal="center" vertical="top" wrapText="1"/>
    </xf>
    <xf numFmtId="0" fontId="0" fillId="0" borderId="0" xfId="0" applyAlignment="1">
      <alignment horizontal="right"/>
    </xf>
    <xf numFmtId="0" fontId="28" fillId="0" borderId="6" xfId="0" applyFont="1" applyBorder="1" applyAlignment="1">
      <alignment horizontal="left"/>
    </xf>
    <xf numFmtId="0" fontId="25" fillId="0" borderId="2" xfId="0" applyFont="1" applyBorder="1" applyAlignment="1">
      <alignment horizontal="center"/>
    </xf>
    <xf numFmtId="0" fontId="17" fillId="3" borderId="0" xfId="0" applyFont="1" applyFill="1" applyAlignment="1">
      <alignment horizontal="left"/>
    </xf>
    <xf numFmtId="0" fontId="26" fillId="0" borderId="0" xfId="0" applyFont="1" applyAlignment="1">
      <alignment horizontal="left"/>
    </xf>
    <xf numFmtId="49" fontId="21" fillId="4" borderId="15" xfId="0" applyNumberFormat="1" applyFont="1" applyFill="1" applyBorder="1" applyAlignment="1" applyProtection="1">
      <alignment horizontal="left" vertical="center" wrapText="1"/>
      <protection locked="0"/>
    </xf>
    <xf numFmtId="49" fontId="21" fillId="4" borderId="21" xfId="0" applyNumberFormat="1" applyFont="1" applyFill="1" applyBorder="1" applyAlignment="1" applyProtection="1">
      <alignment horizontal="left" vertical="center" wrapText="1"/>
      <protection locked="0"/>
    </xf>
    <xf numFmtId="0" fontId="26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29" fillId="4" borderId="15" xfId="0" applyNumberFormat="1" applyFont="1" applyFill="1" applyBorder="1" applyAlignment="1" applyProtection="1">
      <alignment horizontal="left" vertical="center" wrapText="1"/>
      <protection locked="0"/>
    </xf>
    <xf numFmtId="49" fontId="30" fillId="4" borderId="15" xfId="0" applyNumberFormat="1" applyFont="1" applyFill="1" applyBorder="1" applyAlignment="1" applyProtection="1">
      <alignment horizontal="left" vertical="center" wrapText="1"/>
      <protection locked="0"/>
    </xf>
    <xf numFmtId="170" fontId="21" fillId="4" borderId="15" xfId="0" applyNumberFormat="1" applyFont="1" applyFill="1" applyBorder="1" applyAlignment="1" applyProtection="1">
      <alignment horizontal="center" vertical="center" wrapText="1"/>
      <protection locked="0"/>
    </xf>
    <xf numFmtId="171" fontId="21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left" vertical="center"/>
    </xf>
    <xf numFmtId="1" fontId="30" fillId="4" borderId="15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0" xfId="0" applyNumberFormat="1" applyFont="1" applyAlignment="1">
      <alignment horizontal="center" vertical="center" wrapText="1"/>
    </xf>
    <xf numFmtId="0" fontId="26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0" fontId="0" fillId="4" borderId="22" xfId="0" applyFill="1" applyBorder="1" applyAlignment="1" applyProtection="1">
      <alignment horizontal="left" vertical="top" wrapText="1"/>
      <protection locked="0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32" fillId="3" borderId="0" xfId="0" applyFont="1" applyFill="1" applyAlignment="1">
      <alignment horizontal="left"/>
    </xf>
    <xf numFmtId="0" fontId="25" fillId="0" borderId="5" xfId="0" applyFont="1" applyBorder="1" applyAlignment="1">
      <alignment horizontal="center"/>
    </xf>
    <xf numFmtId="0" fontId="32" fillId="3" borderId="0" xfId="0" applyFont="1" applyFill="1" applyAlignment="1">
      <alignment horizontal="left" wrapText="1"/>
    </xf>
    <xf numFmtId="0" fontId="17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49" fontId="21" fillId="4" borderId="15" xfId="0" applyNumberFormat="1" applyFont="1" applyFill="1" applyBorder="1" applyAlignment="1" applyProtection="1">
      <alignment horizontal="left" vertical="top" wrapText="1"/>
      <protection locked="0"/>
    </xf>
    <xf numFmtId="49" fontId="21" fillId="4" borderId="15" xfId="0" applyNumberFormat="1" applyFont="1" applyFill="1" applyBorder="1" applyAlignment="1" applyProtection="1">
      <alignment horizontal="left" vertical="top" wrapText="1" indent="2"/>
      <protection locked="0"/>
    </xf>
    <xf numFmtId="0" fontId="0" fillId="0" borderId="23" xfId="0" applyBorder="1" applyAlignment="1">
      <alignment horizontal="center"/>
    </xf>
    <xf numFmtId="0" fontId="36" fillId="2" borderId="0" xfId="0" applyFont="1" applyFill="1" applyAlignment="1">
      <alignment horizontal="left" vertical="center"/>
    </xf>
    <xf numFmtId="0" fontId="34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5" fillId="0" borderId="25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9" fillId="0" borderId="20" xfId="0" applyFont="1" applyBorder="1" applyAlignment="1">
      <alignment horizontal="center" wrapText="1"/>
    </xf>
    <xf numFmtId="0" fontId="39" fillId="0" borderId="28" xfId="0" applyFont="1" applyBorder="1" applyAlignment="1">
      <alignment horizontal="center" wrapText="1"/>
    </xf>
    <xf numFmtId="0" fontId="39" fillId="0" borderId="29" xfId="0" applyFont="1" applyBorder="1" applyAlignment="1">
      <alignment horizontal="center" wrapText="1"/>
    </xf>
    <xf numFmtId="0" fontId="25" fillId="0" borderId="37" xfId="0" applyFont="1" applyBorder="1" applyAlignment="1">
      <alignment horizontal="center" vertical="center" wrapText="1"/>
    </xf>
    <xf numFmtId="0" fontId="21" fillId="5" borderId="7" xfId="0" applyFont="1" applyFill="1" applyBorder="1" applyAlignment="1">
      <alignment horizontal="center" vertical="center" wrapText="1"/>
    </xf>
    <xf numFmtId="0" fontId="21" fillId="5" borderId="10" xfId="0" applyFont="1" applyFill="1" applyBorder="1" applyAlignment="1">
      <alignment horizontal="center" vertical="center" wrapText="1"/>
    </xf>
    <xf numFmtId="0" fontId="45" fillId="5" borderId="7" xfId="0" applyFont="1" applyFill="1" applyBorder="1" applyAlignment="1">
      <alignment horizontal="center" vertical="center" wrapText="1"/>
    </xf>
    <xf numFmtId="0" fontId="45" fillId="5" borderId="38" xfId="0" applyFont="1" applyFill="1" applyBorder="1" applyAlignment="1">
      <alignment horizontal="center" vertical="center" wrapText="1"/>
    </xf>
    <xf numFmtId="0" fontId="45" fillId="0" borderId="7" xfId="0" applyFont="1" applyBorder="1" applyAlignment="1">
      <alignment horizontal="center" wrapText="1"/>
    </xf>
    <xf numFmtId="0" fontId="46" fillId="5" borderId="6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wrapText="1"/>
    </xf>
    <xf numFmtId="0" fontId="19" fillId="5" borderId="6" xfId="0" applyFont="1" applyFill="1" applyBorder="1" applyAlignment="1">
      <alignment horizontal="center" vertical="center"/>
    </xf>
    <xf numFmtId="0" fontId="19" fillId="0" borderId="39" xfId="0" applyFont="1" applyBorder="1" applyAlignment="1">
      <alignment horizontal="center" wrapText="1"/>
    </xf>
    <xf numFmtId="0" fontId="46" fillId="5" borderId="9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45" fillId="5" borderId="7" xfId="0" applyFont="1" applyFill="1" applyBorder="1" applyAlignment="1">
      <alignment horizontal="center" vertical="center"/>
    </xf>
    <xf numFmtId="0" fontId="25" fillId="0" borderId="7" xfId="0" applyFont="1" applyBorder="1" applyAlignment="1">
      <alignment horizontal="center" wrapText="1"/>
    </xf>
    <xf numFmtId="0" fontId="47" fillId="5" borderId="6" xfId="0" applyFont="1" applyFill="1" applyBorder="1" applyAlignment="1">
      <alignment horizontal="center" vertical="center"/>
    </xf>
    <xf numFmtId="0" fontId="25" fillId="0" borderId="39" xfId="0" applyFont="1" applyBorder="1" applyAlignment="1">
      <alignment horizontal="center" wrapText="1"/>
    </xf>
    <xf numFmtId="0" fontId="0" fillId="2" borderId="41" xfId="0" applyFill="1" applyBorder="1" applyAlignment="1">
      <alignment horizontal="center"/>
    </xf>
    <xf numFmtId="0" fontId="37" fillId="2" borderId="42" xfId="0" applyFont="1" applyFill="1" applyBorder="1" applyAlignment="1">
      <alignment horizontal="left" vertical="center"/>
    </xf>
    <xf numFmtId="0" fontId="52" fillId="2" borderId="42" xfId="0" applyFont="1" applyFill="1" applyBorder="1" applyAlignment="1">
      <alignment horizontal="left"/>
    </xf>
    <xf numFmtId="0" fontId="54" fillId="2" borderId="29" xfId="0" applyFont="1" applyFill="1" applyBorder="1" applyAlignment="1">
      <alignment horizontal="left"/>
    </xf>
    <xf numFmtId="0" fontId="54" fillId="2" borderId="43" xfId="0" applyFont="1" applyFill="1" applyBorder="1" applyAlignment="1">
      <alignment horizontal="left"/>
    </xf>
    <xf numFmtId="0" fontId="55" fillId="2" borderId="44" xfId="0" applyFont="1" applyFill="1" applyBorder="1" applyAlignment="1">
      <alignment horizontal="left"/>
    </xf>
    <xf numFmtId="0" fontId="0" fillId="2" borderId="9" xfId="0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5" xfId="0" applyBorder="1" applyAlignment="1">
      <alignment horizontal="center"/>
    </xf>
    <xf numFmtId="0" fontId="25" fillId="0" borderId="6" xfId="0" applyFont="1" applyBorder="1" applyAlignment="1">
      <alignment horizontal="left" vertical="center"/>
    </xf>
    <xf numFmtId="0" fontId="25" fillId="6" borderId="7" xfId="0" applyFont="1" applyFill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62" fillId="6" borderId="39" xfId="0" applyFont="1" applyFill="1" applyBorder="1" applyAlignment="1">
      <alignment horizontal="center" vertical="center"/>
    </xf>
    <xf numFmtId="0" fontId="62" fillId="6" borderId="7" xfId="0" applyFont="1" applyFill="1" applyBorder="1" applyAlignment="1">
      <alignment horizontal="center" vertical="center"/>
    </xf>
    <xf numFmtId="0" fontId="60" fillId="6" borderId="32" xfId="0" applyFont="1" applyFill="1" applyBorder="1" applyAlignment="1">
      <alignment horizontal="center"/>
    </xf>
    <xf numFmtId="0" fontId="60" fillId="6" borderId="31" xfId="0" applyFont="1" applyFill="1" applyBorder="1" applyAlignment="1">
      <alignment horizontal="left"/>
    </xf>
    <xf numFmtId="0" fontId="56" fillId="6" borderId="7" xfId="0" applyFont="1" applyFill="1" applyBorder="1" applyAlignment="1">
      <alignment horizontal="left" vertical="center"/>
    </xf>
    <xf numFmtId="0" fontId="59" fillId="0" borderId="32" xfId="0" applyFont="1" applyBorder="1" applyAlignment="1">
      <alignment horizontal="left" vertical="center"/>
    </xf>
    <xf numFmtId="0" fontId="59" fillId="0" borderId="20" xfId="0" applyFont="1" applyBorder="1" applyAlignment="1">
      <alignment horizontal="left" vertical="center"/>
    </xf>
    <xf numFmtId="49" fontId="58" fillId="4" borderId="45" xfId="0" applyNumberFormat="1" applyFont="1" applyFill="1" applyBorder="1" applyAlignment="1" applyProtection="1">
      <alignment horizontal="left" vertical="center"/>
      <protection locked="0"/>
    </xf>
    <xf numFmtId="49" fontId="58" fillId="4" borderId="31" xfId="0" applyNumberFormat="1" applyFont="1" applyFill="1" applyBorder="1" applyAlignment="1" applyProtection="1">
      <alignment horizontal="left" vertical="center"/>
      <protection locked="0"/>
    </xf>
    <xf numFmtId="49" fontId="58" fillId="4" borderId="46" xfId="0" applyNumberFormat="1" applyFont="1" applyFill="1" applyBorder="1" applyAlignment="1" applyProtection="1">
      <alignment horizontal="left" vertical="center"/>
      <protection locked="0"/>
    </xf>
    <xf numFmtId="0" fontId="56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62" fillId="6" borderId="54" xfId="0" applyFont="1" applyFill="1" applyBorder="1" applyAlignment="1">
      <alignment horizontal="center" vertical="center"/>
    </xf>
    <xf numFmtId="0" fontId="62" fillId="6" borderId="55" xfId="0" applyFont="1" applyFill="1" applyBorder="1" applyAlignment="1">
      <alignment horizontal="center" vertical="center"/>
    </xf>
    <xf numFmtId="0" fontId="60" fillId="6" borderId="56" xfId="0" applyFont="1" applyFill="1" applyBorder="1" applyAlignment="1">
      <alignment horizontal="center"/>
    </xf>
    <xf numFmtId="0" fontId="60" fillId="6" borderId="57" xfId="0" applyFont="1" applyFill="1" applyBorder="1" applyAlignment="1">
      <alignment horizontal="left"/>
    </xf>
    <xf numFmtId="0" fontId="56" fillId="6" borderId="58" xfId="0" applyFont="1" applyFill="1" applyBorder="1" applyAlignment="1">
      <alignment horizontal="left" vertical="center"/>
    </xf>
    <xf numFmtId="0" fontId="0" fillId="2" borderId="6" xfId="0" applyFill="1" applyBorder="1" applyAlignment="1">
      <alignment horizontal="center"/>
    </xf>
    <xf numFmtId="0" fontId="0" fillId="0" borderId="2" xfId="0" applyBorder="1" applyAlignment="1">
      <alignment horizontal="right"/>
    </xf>
    <xf numFmtId="0" fontId="0" fillId="2" borderId="2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3" fillId="2" borderId="5" xfId="0" applyFont="1" applyFill="1" applyBorder="1" applyAlignment="1">
      <alignment horizontal="center"/>
    </xf>
    <xf numFmtId="0" fontId="45" fillId="6" borderId="32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right" vertical="center"/>
    </xf>
    <xf numFmtId="0" fontId="37" fillId="6" borderId="7" xfId="0" applyFont="1" applyFill="1" applyBorder="1" applyAlignment="1">
      <alignment horizontal="right" vertical="center"/>
    </xf>
    <xf numFmtId="0" fontId="37" fillId="0" borderId="20" xfId="0" applyFont="1" applyBorder="1" applyAlignment="1">
      <alignment horizontal="center" vertical="center"/>
    </xf>
    <xf numFmtId="0" fontId="45" fillId="6" borderId="1" xfId="0" applyFont="1" applyFill="1" applyBorder="1" applyAlignment="1">
      <alignment horizontal="center" vertical="center"/>
    </xf>
    <xf numFmtId="0" fontId="45" fillId="6" borderId="20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 vertical="center"/>
    </xf>
    <xf numFmtId="0" fontId="26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18" fillId="0" borderId="0" xfId="2" applyFont="1" applyBorder="1" applyAlignment="1" applyProtection="1">
      <alignment horizontal="center" vertical="center"/>
    </xf>
    <xf numFmtId="0" fontId="26" fillId="0" borderId="0" xfId="0" applyFont="1" applyAlignment="1">
      <alignment horizontal="left" vertical="top" wrapText="1"/>
    </xf>
    <xf numFmtId="0" fontId="26" fillId="0" borderId="0" xfId="0" applyFont="1" applyAlignment="1">
      <alignment horizontal="right" vertical="center"/>
    </xf>
    <xf numFmtId="178" fontId="21" fillId="4" borderId="15" xfId="0" applyNumberFormat="1" applyFont="1" applyFill="1" applyBorder="1" applyAlignment="1" applyProtection="1">
      <alignment horizontal="left" vertical="center" wrapText="1"/>
      <protection locked="0"/>
    </xf>
    <xf numFmtId="166" fontId="21" fillId="4" borderId="15" xfId="0" applyNumberFormat="1" applyFont="1" applyFill="1" applyBorder="1" applyAlignment="1" applyProtection="1">
      <alignment horizontal="left" vertical="center" wrapText="1"/>
      <protection locked="0"/>
    </xf>
    <xf numFmtId="0" fontId="26" fillId="4" borderId="0" xfId="0" applyFont="1" applyFill="1" applyAlignment="1" applyProtection="1">
      <alignment horizontal="center" vertical="top"/>
      <protection locked="0"/>
    </xf>
    <xf numFmtId="0" fontId="67" fillId="0" borderId="0" xfId="0" applyFont="1" applyAlignment="1">
      <alignment horizontal="left" vertical="top" wrapText="1"/>
    </xf>
    <xf numFmtId="0" fontId="74" fillId="6" borderId="7" xfId="0" applyFont="1" applyFill="1" applyBorder="1" applyAlignment="1">
      <alignment horizontal="center" vertical="center"/>
    </xf>
    <xf numFmtId="0" fontId="74" fillId="6" borderId="7" xfId="0" applyFont="1" applyFill="1" applyBorder="1" applyAlignment="1">
      <alignment horizontal="center"/>
    </xf>
    <xf numFmtId="0" fontId="73" fillId="6" borderId="7" xfId="0" applyFont="1" applyFill="1" applyBorder="1" applyAlignment="1">
      <alignment horizontal="center"/>
    </xf>
    <xf numFmtId="0" fontId="73" fillId="6" borderId="20" xfId="0" applyFont="1" applyFill="1" applyBorder="1" applyAlignment="1">
      <alignment horizontal="center"/>
    </xf>
    <xf numFmtId="0" fontId="73" fillId="6" borderId="5" xfId="0" applyFont="1" applyFill="1" applyBorder="1" applyAlignment="1">
      <alignment horizontal="center"/>
    </xf>
    <xf numFmtId="0" fontId="73" fillId="6" borderId="0" xfId="0" applyFont="1" applyFill="1" applyAlignment="1">
      <alignment horizontal="center" vertical="center"/>
    </xf>
    <xf numFmtId="0" fontId="73" fillId="6" borderId="4" xfId="0" applyFont="1" applyFill="1" applyBorder="1" applyAlignment="1">
      <alignment horizontal="center"/>
    </xf>
    <xf numFmtId="0" fontId="73" fillId="6" borderId="0" xfId="0" applyFont="1" applyFill="1" applyAlignment="1">
      <alignment horizontal="center"/>
    </xf>
  </cellXfs>
  <cellStyles count="7">
    <cellStyle name="Euro" xfId="4" xr:uid="{00000000-0005-0000-0000-000007000000}"/>
    <cellStyle name="Excel Built-in Explanatory Text" xfId="6" xr:uid="{00000000-0005-0000-0000-00000A000000}"/>
    <cellStyle name="Lien hypertexte" xfId="2" builtinId="8"/>
    <cellStyle name="Monétaire" xfId="1" builtinId="4"/>
    <cellStyle name="Normal" xfId="0" builtinId="0"/>
    <cellStyle name="Normal_Formulaire Subvention Fonctionnement 2008-2009" xfId="5" xr:uid="{00000000-0005-0000-0000-000008000000}"/>
    <cellStyle name="Résultat2" xfId="3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B80047"/>
      <rgbColor rgb="FF008080"/>
      <rgbColor rgb="FFC0C0C0"/>
      <rgbColor rgb="FF808080"/>
      <rgbColor rgb="FF9999FF"/>
      <rgbColor rgb="FF993366"/>
      <rgbColor rgb="FFFFFF6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66600</xdr:colOff>
      <xdr:row>0</xdr:row>
      <xdr:rowOff>200160</xdr:rowOff>
    </xdr:from>
    <xdr:to>
      <xdr:col>1</xdr:col>
      <xdr:colOff>1572480</xdr:colOff>
      <xdr:row>1</xdr:row>
      <xdr:rowOff>580680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18600" y="200160"/>
          <a:ext cx="1505880" cy="599760"/>
        </a:xfrm>
        <a:prstGeom prst="rect">
          <a:avLst/>
        </a:prstGeom>
        <a:noFill/>
        <a:ln w="0">
          <a:noFill/>
        </a:ln>
      </xdr:spPr>
    </xdr:pic>
    <xdr:clientData/>
  </xdr:twoCellAnchor>
  <xdr:twoCellAnchor>
    <xdr:from>
      <xdr:col>4</xdr:col>
      <xdr:colOff>1154160</xdr:colOff>
      <xdr:row>1</xdr:row>
      <xdr:rowOff>97560</xdr:rowOff>
    </xdr:from>
    <xdr:to>
      <xdr:col>6</xdr:col>
      <xdr:colOff>1149480</xdr:colOff>
      <xdr:row>1</xdr:row>
      <xdr:rowOff>542880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087960" y="316800"/>
          <a:ext cx="1525680" cy="44532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75240</xdr:colOff>
      <xdr:row>1</xdr:row>
      <xdr:rowOff>84960</xdr:rowOff>
    </xdr:from>
    <xdr:to>
      <xdr:col>2</xdr:col>
      <xdr:colOff>464040</xdr:colOff>
      <xdr:row>1</xdr:row>
      <xdr:rowOff>563040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27240" y="247680"/>
          <a:ext cx="1495800" cy="47808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23760</xdr:colOff>
      <xdr:row>1</xdr:row>
      <xdr:rowOff>275400</xdr:rowOff>
    </xdr:from>
    <xdr:to>
      <xdr:col>1</xdr:col>
      <xdr:colOff>323640</xdr:colOff>
      <xdr:row>5</xdr:row>
      <xdr:rowOff>28080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275760" y="438120"/>
          <a:ext cx="299880" cy="7984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11</xdr:col>
      <xdr:colOff>38160</xdr:colOff>
      <xdr:row>9</xdr:row>
      <xdr:rowOff>0</xdr:rowOff>
    </xdr:from>
    <xdr:to>
      <xdr:col>11</xdr:col>
      <xdr:colOff>324000</xdr:colOff>
      <xdr:row>10</xdr:row>
      <xdr:rowOff>143640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1506320" y="1970280"/>
          <a:ext cx="285840" cy="334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11</xdr:col>
      <xdr:colOff>38160</xdr:colOff>
      <xdr:row>9</xdr:row>
      <xdr:rowOff>0</xdr:rowOff>
    </xdr:from>
    <xdr:to>
      <xdr:col>11</xdr:col>
      <xdr:colOff>324000</xdr:colOff>
      <xdr:row>10</xdr:row>
      <xdr:rowOff>143640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1506320" y="1970280"/>
          <a:ext cx="285840" cy="334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23760</xdr:colOff>
      <xdr:row>0</xdr:row>
      <xdr:rowOff>152280</xdr:rowOff>
    </xdr:from>
    <xdr:to>
      <xdr:col>1</xdr:col>
      <xdr:colOff>1442880</xdr:colOff>
      <xdr:row>2</xdr:row>
      <xdr:rowOff>227880</xdr:rowOff>
    </xdr:to>
    <xdr:pic>
      <xdr:nvPicPr>
        <xdr:cNvPr id="6" name="logo2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75760" y="152280"/>
          <a:ext cx="1419120" cy="51696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22320</xdr:colOff>
      <xdr:row>2</xdr:row>
      <xdr:rowOff>33480</xdr:rowOff>
    </xdr:from>
    <xdr:to>
      <xdr:col>1</xdr:col>
      <xdr:colOff>323640</xdr:colOff>
      <xdr:row>3</xdr:row>
      <xdr:rowOff>29160</xdr:rowOff>
    </xdr:to>
    <xdr:sp macro="" textlink="">
      <xdr:nvSpPr>
        <xdr:cNvPr id="7" name="CustomShape 7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274320" y="474840"/>
          <a:ext cx="301320" cy="274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14</xdr:col>
      <xdr:colOff>36720</xdr:colOff>
      <xdr:row>4</xdr:row>
      <xdr:rowOff>33480</xdr:rowOff>
    </xdr:from>
    <xdr:to>
      <xdr:col>14</xdr:col>
      <xdr:colOff>323640</xdr:colOff>
      <xdr:row>4</xdr:row>
      <xdr:rowOff>133560</xdr:rowOff>
    </xdr:to>
    <xdr:sp macro="" textlink="">
      <xdr:nvSpPr>
        <xdr:cNvPr id="8" name="CustomShape 15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14229720" y="1096560"/>
          <a:ext cx="286920" cy="1000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14</xdr:col>
      <xdr:colOff>36720</xdr:colOff>
      <xdr:row>4</xdr:row>
      <xdr:rowOff>33480</xdr:rowOff>
    </xdr:from>
    <xdr:to>
      <xdr:col>14</xdr:col>
      <xdr:colOff>323640</xdr:colOff>
      <xdr:row>4</xdr:row>
      <xdr:rowOff>133560</xdr:rowOff>
    </xdr:to>
    <xdr:sp macro="" textlink="">
      <xdr:nvSpPr>
        <xdr:cNvPr id="9" name="CustomShape 16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14229720" y="1096560"/>
          <a:ext cx="286920" cy="1000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241560</xdr:colOff>
      <xdr:row>0</xdr:row>
      <xdr:rowOff>114480</xdr:rowOff>
    </xdr:from>
    <xdr:to>
      <xdr:col>2</xdr:col>
      <xdr:colOff>360</xdr:colOff>
      <xdr:row>2</xdr:row>
      <xdr:rowOff>189720</xdr:rowOff>
    </xdr:to>
    <xdr:pic>
      <xdr:nvPicPr>
        <xdr:cNvPr id="10" name="logo 3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1560" y="114480"/>
          <a:ext cx="1188360" cy="516600"/>
        </a:xfrm>
        <a:prstGeom prst="rect">
          <a:avLst/>
        </a:prstGeom>
        <a:noFill/>
        <a:ln w="0">
          <a:noFill/>
        </a:ln>
      </xdr:spPr>
    </xdr:pic>
    <xdr:clientData/>
  </xdr:twoCellAnchor>
  <xdr:twoCellAnchor>
    <xdr:from>
      <xdr:col>3</xdr:col>
      <xdr:colOff>0</xdr:colOff>
      <xdr:row>2</xdr:row>
      <xdr:rowOff>33480</xdr:rowOff>
    </xdr:from>
    <xdr:to>
      <xdr:col>3</xdr:col>
      <xdr:colOff>323280</xdr:colOff>
      <xdr:row>3</xdr:row>
      <xdr:rowOff>29160</xdr:rowOff>
    </xdr:to>
    <xdr:sp macro="" textlink="">
      <xdr:nvSpPr>
        <xdr:cNvPr id="11" name="CustomShape 17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2748240" y="474840"/>
          <a:ext cx="323280" cy="274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22680</xdr:colOff>
      <xdr:row>28</xdr:row>
      <xdr:rowOff>-360</xdr:rowOff>
    </xdr:from>
    <xdr:to>
      <xdr:col>7</xdr:col>
      <xdr:colOff>6120</xdr:colOff>
      <xdr:row>37</xdr:row>
      <xdr:rowOff>270360</xdr:rowOff>
    </xdr:to>
    <xdr:sp macro="" textlink="">
      <xdr:nvSpPr>
        <xdr:cNvPr id="12" name="CustomShape 18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274680" y="5399640"/>
          <a:ext cx="6510600" cy="27021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14</xdr:col>
      <xdr:colOff>36720</xdr:colOff>
      <xdr:row>30</xdr:row>
      <xdr:rowOff>360</xdr:rowOff>
    </xdr:from>
    <xdr:to>
      <xdr:col>14</xdr:col>
      <xdr:colOff>323640</xdr:colOff>
      <xdr:row>31</xdr:row>
      <xdr:rowOff>134280</xdr:rowOff>
    </xdr:to>
    <xdr:sp macro="" textlink="">
      <xdr:nvSpPr>
        <xdr:cNvPr id="13" name="CustomShape 19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/>
      </xdr:nvSpPr>
      <xdr:spPr>
        <a:xfrm>
          <a:off x="14229720" y="5983920"/>
          <a:ext cx="286920" cy="4770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14</xdr:col>
      <xdr:colOff>36720</xdr:colOff>
      <xdr:row>30</xdr:row>
      <xdr:rowOff>360</xdr:rowOff>
    </xdr:from>
    <xdr:to>
      <xdr:col>14</xdr:col>
      <xdr:colOff>323640</xdr:colOff>
      <xdr:row>31</xdr:row>
      <xdr:rowOff>134280</xdr:rowOff>
    </xdr:to>
    <xdr:sp macro="" textlink="">
      <xdr:nvSpPr>
        <xdr:cNvPr id="14" name="CustomShape 20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>
        <a:xfrm>
          <a:off x="14229720" y="5983920"/>
          <a:ext cx="286920" cy="4770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0</xdr:colOff>
      <xdr:row>28</xdr:row>
      <xdr:rowOff>-360</xdr:rowOff>
    </xdr:from>
    <xdr:to>
      <xdr:col>3</xdr:col>
      <xdr:colOff>323280</xdr:colOff>
      <xdr:row>30</xdr:row>
      <xdr:rowOff>28080</xdr:rowOff>
    </xdr:to>
    <xdr:sp macro="" textlink="">
      <xdr:nvSpPr>
        <xdr:cNvPr id="15" name="CustomShape 21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/>
      </xdr:nvSpPr>
      <xdr:spPr>
        <a:xfrm>
          <a:off x="2748240" y="5399640"/>
          <a:ext cx="323280" cy="6120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23040</xdr:colOff>
      <xdr:row>2</xdr:row>
      <xdr:rowOff>720</xdr:rowOff>
    </xdr:from>
    <xdr:to>
      <xdr:col>1</xdr:col>
      <xdr:colOff>324000</xdr:colOff>
      <xdr:row>5</xdr:row>
      <xdr:rowOff>28080</xdr:rowOff>
    </xdr:to>
    <xdr:sp macro="" textlink="">
      <xdr:nvSpPr>
        <xdr:cNvPr id="16" name="CustomShape 2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275040" y="442080"/>
          <a:ext cx="300960" cy="7945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9</xdr:col>
      <xdr:colOff>18720</xdr:colOff>
      <xdr:row>9</xdr:row>
      <xdr:rowOff>0</xdr:rowOff>
    </xdr:from>
    <xdr:to>
      <xdr:col>9</xdr:col>
      <xdr:colOff>322920</xdr:colOff>
      <xdr:row>10</xdr:row>
      <xdr:rowOff>143640</xdr:rowOff>
    </xdr:to>
    <xdr:sp macro="" textlink="">
      <xdr:nvSpPr>
        <xdr:cNvPr id="17" name="CustomShape 3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11118600" y="1970280"/>
          <a:ext cx="304200" cy="334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9</xdr:col>
      <xdr:colOff>18720</xdr:colOff>
      <xdr:row>9</xdr:row>
      <xdr:rowOff>0</xdr:rowOff>
    </xdr:from>
    <xdr:to>
      <xdr:col>9</xdr:col>
      <xdr:colOff>322920</xdr:colOff>
      <xdr:row>10</xdr:row>
      <xdr:rowOff>143640</xdr:rowOff>
    </xdr:to>
    <xdr:sp macro="" textlink="">
      <xdr:nvSpPr>
        <xdr:cNvPr id="18" name="CustomShape 4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11118600" y="1970280"/>
          <a:ext cx="304200" cy="334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241560</xdr:colOff>
      <xdr:row>0</xdr:row>
      <xdr:rowOff>105120</xdr:rowOff>
    </xdr:from>
    <xdr:to>
      <xdr:col>1</xdr:col>
      <xdr:colOff>1431720</xdr:colOff>
      <xdr:row>2</xdr:row>
      <xdr:rowOff>180000</xdr:rowOff>
    </xdr:to>
    <xdr:pic>
      <xdr:nvPicPr>
        <xdr:cNvPr id="19" name="logo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1560" y="105120"/>
          <a:ext cx="1442160" cy="516240"/>
        </a:xfrm>
        <a:prstGeom prst="rect">
          <a:avLst/>
        </a:prstGeom>
        <a:noFill/>
        <a:ln w="0">
          <a:noFill/>
        </a:ln>
      </xdr:spPr>
    </xdr:pic>
    <xdr:clientData/>
  </xdr:twoCellAnchor>
  <xdr:twoCellAnchor>
    <xdr:from>
      <xdr:col>1</xdr:col>
      <xdr:colOff>23040</xdr:colOff>
      <xdr:row>2</xdr:row>
      <xdr:rowOff>720</xdr:rowOff>
    </xdr:from>
    <xdr:to>
      <xdr:col>1</xdr:col>
      <xdr:colOff>324000</xdr:colOff>
      <xdr:row>5</xdr:row>
      <xdr:rowOff>28080</xdr:rowOff>
    </xdr:to>
    <xdr:sp macro="" textlink="">
      <xdr:nvSpPr>
        <xdr:cNvPr id="20" name="CustomShape 5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275040" y="442080"/>
          <a:ext cx="300960" cy="7945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23040</xdr:colOff>
      <xdr:row>2</xdr:row>
      <xdr:rowOff>720</xdr:rowOff>
    </xdr:from>
    <xdr:to>
      <xdr:col>1</xdr:col>
      <xdr:colOff>324000</xdr:colOff>
      <xdr:row>5</xdr:row>
      <xdr:rowOff>28080</xdr:rowOff>
    </xdr:to>
    <xdr:sp macro="" textlink="">
      <xdr:nvSpPr>
        <xdr:cNvPr id="21" name="CustomShape 6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/>
      </xdr:nvSpPr>
      <xdr:spPr>
        <a:xfrm>
          <a:off x="275040" y="442080"/>
          <a:ext cx="300960" cy="7945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37080</xdr:colOff>
      <xdr:row>1</xdr:row>
      <xdr:rowOff>103320</xdr:rowOff>
    </xdr:from>
    <xdr:to>
      <xdr:col>1</xdr:col>
      <xdr:colOff>1532160</xdr:colOff>
      <xdr:row>3</xdr:row>
      <xdr:rowOff>95400</xdr:rowOff>
    </xdr:to>
    <xdr:sp macro="" textlink="">
      <xdr:nvSpPr>
        <xdr:cNvPr id="2" name="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/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51"/>
  <sheetViews>
    <sheetView tabSelected="1" topLeftCell="A7" zoomScaleNormal="100" workbookViewId="0">
      <selection activeCell="J13" sqref="J13"/>
    </sheetView>
  </sheetViews>
  <sheetFormatPr baseColWidth="10" defaultColWidth="11.5546875" defaultRowHeight="12.75" customHeight="1"/>
  <cols>
    <col min="1" max="1" width="3.5546875" customWidth="1"/>
    <col min="2" max="2" width="23.44140625" customWidth="1"/>
    <col min="3" max="3" width="30.109375" customWidth="1"/>
    <col min="4" max="4" width="12.88671875" customWidth="1"/>
    <col min="5" max="5" width="20.6640625" customWidth="1"/>
    <col min="6" max="6" width="1" customWidth="1"/>
    <col min="7" max="7" width="20.6640625" customWidth="1"/>
    <col min="8" max="8" width="3.5546875" customWidth="1"/>
    <col min="9" max="64" width="11.109375" customWidth="1"/>
  </cols>
  <sheetData>
    <row r="1" spans="1:1024" ht="17.25" customHeight="1">
      <c r="A1" s="15"/>
      <c r="B1" s="14"/>
      <c r="C1" s="14"/>
      <c r="D1" s="14"/>
      <c r="E1" s="14"/>
      <c r="F1" s="14"/>
      <c r="G1" s="14"/>
      <c r="H1" s="17"/>
    </row>
    <row r="2" spans="1:1024" ht="45.75" customHeight="1">
      <c r="A2" s="13"/>
      <c r="B2" s="12" t="s">
        <v>0</v>
      </c>
      <c r="C2" s="12"/>
      <c r="D2" s="12"/>
      <c r="E2" s="12"/>
      <c r="F2" s="12"/>
      <c r="G2" s="12"/>
      <c r="H2" s="11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</row>
    <row r="3" spans="1:1024" ht="45.75" customHeight="1">
      <c r="A3" s="13"/>
      <c r="B3" s="10" t="s">
        <v>1</v>
      </c>
      <c r="C3" s="10"/>
      <c r="D3" s="10"/>
      <c r="E3" s="10"/>
      <c r="F3" s="10"/>
      <c r="G3" s="10"/>
      <c r="H3" s="11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</row>
    <row r="4" spans="1:1024" ht="21.75" customHeight="1">
      <c r="A4" s="13"/>
      <c r="B4" s="9" t="s">
        <v>2</v>
      </c>
      <c r="C4" s="9"/>
      <c r="D4" s="9"/>
      <c r="E4" s="9"/>
      <c r="F4" s="9"/>
      <c r="G4" s="9"/>
      <c r="H4" s="11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</row>
    <row r="5" spans="1:1024" ht="15">
      <c r="A5" s="13"/>
      <c r="B5" s="21" t="s">
        <v>3</v>
      </c>
      <c r="C5" s="22"/>
      <c r="D5" s="23" t="s">
        <v>4</v>
      </c>
      <c r="E5" s="8"/>
      <c r="F5" s="8"/>
      <c r="G5" s="8"/>
      <c r="H5" s="11"/>
    </row>
    <row r="6" spans="1:1024" ht="14.4">
      <c r="A6" s="13"/>
      <c r="B6" s="21" t="s">
        <v>5</v>
      </c>
      <c r="C6" s="22"/>
      <c r="D6" s="24"/>
      <c r="E6" s="7"/>
      <c r="F6" s="7"/>
      <c r="G6" s="7"/>
      <c r="H6" s="11"/>
    </row>
    <row r="7" spans="1:1024" ht="14.4">
      <c r="A7" s="13"/>
      <c r="B7" s="21" t="s">
        <v>6</v>
      </c>
      <c r="C7" s="25"/>
      <c r="D7" s="24"/>
      <c r="E7" s="7"/>
      <c r="F7" s="7"/>
      <c r="G7" s="7"/>
      <c r="H7" s="11"/>
    </row>
    <row r="8" spans="1:1024" ht="15">
      <c r="A8" s="13"/>
      <c r="B8" s="21" t="s">
        <v>7</v>
      </c>
      <c r="C8" s="26"/>
      <c r="D8" s="27" t="s">
        <v>8</v>
      </c>
      <c r="E8" s="8"/>
      <c r="F8" s="8"/>
      <c r="G8" s="8"/>
      <c r="H8" s="11"/>
    </row>
    <row r="9" spans="1:1024" ht="14.4">
      <c r="A9" s="13"/>
      <c r="B9" s="21" t="s">
        <v>9</v>
      </c>
      <c r="C9" s="25"/>
      <c r="D9" s="24"/>
      <c r="E9" s="7"/>
      <c r="F9" s="7"/>
      <c r="G9" s="7"/>
      <c r="H9" s="11"/>
    </row>
    <row r="10" spans="1:1024" ht="51" customHeight="1">
      <c r="A10" s="13"/>
      <c r="B10" s="6" t="s">
        <v>10</v>
      </c>
      <c r="C10" s="6"/>
      <c r="D10" s="6"/>
      <c r="E10" s="6"/>
      <c r="F10" s="6"/>
      <c r="G10" s="6"/>
      <c r="H10" s="11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</row>
    <row r="11" spans="1:1024" ht="18" customHeight="1">
      <c r="A11" s="13"/>
      <c r="B11" s="5" t="s">
        <v>11</v>
      </c>
      <c r="C11" s="5"/>
      <c r="D11" s="29">
        <v>2026</v>
      </c>
      <c r="E11" s="4"/>
      <c r="F11" s="4"/>
      <c r="G11" s="4"/>
      <c r="H11" s="11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</row>
    <row r="12" spans="1:1024" ht="18" customHeight="1">
      <c r="A12" s="13"/>
      <c r="B12" s="3"/>
      <c r="C12" s="3"/>
      <c r="D12" s="3"/>
      <c r="E12" s="3"/>
      <c r="F12" s="3"/>
      <c r="G12" s="3"/>
      <c r="H12" s="11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</row>
    <row r="13" spans="1:1024" ht="7.5" customHeight="1">
      <c r="A13" s="13"/>
      <c r="B13" s="31" t="s">
        <v>12</v>
      </c>
      <c r="C13" s="31" t="s">
        <v>13</v>
      </c>
      <c r="D13" s="31" t="s">
        <v>14</v>
      </c>
      <c r="E13" s="31" t="s">
        <v>15</v>
      </c>
      <c r="F13" s="31" t="s">
        <v>16</v>
      </c>
      <c r="G13" s="31"/>
      <c r="H13" s="11"/>
    </row>
    <row r="14" spans="1:1024" ht="15.6">
      <c r="A14" s="13"/>
      <c r="C14" s="32" t="s">
        <v>17</v>
      </c>
      <c r="D14" s="33" t="s">
        <v>16</v>
      </c>
      <c r="E14" s="2">
        <f>IF(OR(TypeSaison="Décembre",TypeSaison="Octobre"),Saison-2,Saison-1)</f>
        <v>2024</v>
      </c>
      <c r="F14" s="2">
        <f>IF(TypeSaison="Octobre",Saison-2,IF(TypeSaison="Décembre",Saison-2,Saison-1))</f>
        <v>2024</v>
      </c>
      <c r="G14" s="34"/>
      <c r="H14" s="11"/>
    </row>
    <row r="15" spans="1:1024" ht="31.5" customHeight="1">
      <c r="A15" s="13"/>
      <c r="B15" s="1" t="str">
        <f>"Année "&amp;IF(TypeSaison="Décembre","Civile "&amp;Saison-2,"Sportive " &amp; IF(TypeSaison="Octobre", Saison-3&amp;"/"&amp;Saison-2,Saison-2&amp;"/"&amp;Saison-1) )</f>
        <v>Année Civile 2024</v>
      </c>
      <c r="C15" s="1"/>
      <c r="D15" s="1"/>
      <c r="E15" s="1"/>
      <c r="F15" s="1"/>
      <c r="G15" s="1"/>
      <c r="H15" s="11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</row>
    <row r="16" spans="1:1024" ht="18.600000000000001" customHeight="1">
      <c r="A16" s="13"/>
      <c r="B16" s="336" t="s">
        <v>18</v>
      </c>
      <c r="C16" s="336"/>
      <c r="D16" s="336"/>
      <c r="E16" s="336"/>
      <c r="F16" s="336"/>
      <c r="G16" s="336"/>
      <c r="H16" s="11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  <c r="IT16" s="35"/>
      <c r="IU16" s="35"/>
      <c r="IV16" s="35"/>
      <c r="IW16" s="35"/>
      <c r="IX16" s="35"/>
      <c r="IY16" s="35"/>
      <c r="IZ16" s="35"/>
      <c r="JA16" s="35"/>
      <c r="JB16" s="35"/>
      <c r="JC16" s="35"/>
      <c r="JD16" s="35"/>
      <c r="JE16" s="35"/>
      <c r="JF16" s="35"/>
      <c r="JG16" s="35"/>
      <c r="JH16" s="35"/>
      <c r="JI16" s="35"/>
      <c r="JJ16" s="35"/>
      <c r="JK16" s="35"/>
      <c r="JL16" s="35"/>
      <c r="JM16" s="35"/>
      <c r="JN16" s="35"/>
      <c r="JO16" s="35"/>
      <c r="JP16" s="35"/>
      <c r="JQ16" s="35"/>
      <c r="JR16" s="35"/>
      <c r="JS16" s="35"/>
      <c r="JT16" s="35"/>
      <c r="JU16" s="35"/>
      <c r="JV16" s="35"/>
      <c r="JW16" s="35"/>
      <c r="JX16" s="35"/>
      <c r="JY16" s="35"/>
      <c r="JZ16" s="35"/>
      <c r="KA16" s="35"/>
      <c r="KB16" s="35"/>
      <c r="KC16" s="35"/>
      <c r="KD16" s="35"/>
      <c r="KE16" s="35"/>
      <c r="KF16" s="35"/>
      <c r="KG16" s="35"/>
      <c r="KH16" s="35"/>
      <c r="KI16" s="35"/>
      <c r="KJ16" s="35"/>
      <c r="KK16" s="35"/>
      <c r="KL16" s="35"/>
      <c r="KM16" s="35"/>
      <c r="KN16" s="35"/>
      <c r="KO16" s="35"/>
      <c r="KP16" s="35"/>
      <c r="KQ16" s="35"/>
      <c r="KR16" s="35"/>
      <c r="KS16" s="35"/>
      <c r="KT16" s="35"/>
      <c r="KU16" s="35"/>
      <c r="KV16" s="35"/>
      <c r="KW16" s="35"/>
      <c r="KX16" s="35"/>
      <c r="KY16" s="35"/>
      <c r="KZ16" s="35"/>
      <c r="LA16" s="35"/>
      <c r="LB16" s="35"/>
      <c r="LC16" s="35"/>
      <c r="LD16" s="35"/>
      <c r="LE16" s="35"/>
      <c r="LF16" s="35"/>
      <c r="LG16" s="35"/>
      <c r="LH16" s="35"/>
      <c r="LI16" s="35"/>
      <c r="LJ16" s="35"/>
      <c r="LK16" s="35"/>
      <c r="LL16" s="35"/>
      <c r="LM16" s="35"/>
      <c r="LN16" s="35"/>
      <c r="LO16" s="35"/>
      <c r="LP16" s="35"/>
      <c r="LQ16" s="35"/>
      <c r="LR16" s="35"/>
      <c r="LS16" s="35"/>
      <c r="LT16" s="35"/>
      <c r="LU16" s="35"/>
      <c r="LV16" s="35"/>
      <c r="LW16" s="35"/>
      <c r="LX16" s="35"/>
      <c r="LY16" s="35"/>
      <c r="LZ16" s="35"/>
      <c r="MA16" s="35"/>
      <c r="MB16" s="35"/>
      <c r="MC16" s="35"/>
      <c r="MD16" s="35"/>
      <c r="ME16" s="35"/>
      <c r="MF16" s="35"/>
      <c r="MG16" s="35"/>
      <c r="MH16" s="35"/>
      <c r="MI16" s="35"/>
      <c r="MJ16" s="35"/>
      <c r="MK16" s="35"/>
      <c r="ML16" s="35"/>
      <c r="MM16" s="35"/>
      <c r="MN16" s="35"/>
      <c r="MO16" s="35"/>
      <c r="MP16" s="35"/>
      <c r="MQ16" s="35"/>
      <c r="MR16" s="35"/>
      <c r="MS16" s="35"/>
      <c r="MT16" s="35"/>
      <c r="MU16" s="35"/>
      <c r="MV16" s="35"/>
      <c r="MW16" s="35"/>
      <c r="MX16" s="35"/>
      <c r="MY16" s="35"/>
      <c r="MZ16" s="35"/>
      <c r="NA16" s="35"/>
      <c r="NB16" s="35"/>
      <c r="NC16" s="35"/>
      <c r="ND16" s="35"/>
      <c r="NE16" s="35"/>
      <c r="NF16" s="35"/>
      <c r="NG16" s="35"/>
      <c r="NH16" s="35"/>
      <c r="NI16" s="35"/>
      <c r="NJ16" s="35"/>
      <c r="NK16" s="35"/>
      <c r="NL16" s="35"/>
      <c r="NM16" s="35"/>
      <c r="NN16" s="35"/>
      <c r="NO16" s="35"/>
      <c r="NP16" s="35"/>
      <c r="NQ16" s="35"/>
      <c r="NR16" s="35"/>
      <c r="NS16" s="35"/>
      <c r="NT16" s="35"/>
      <c r="NU16" s="35"/>
      <c r="NV16" s="35"/>
      <c r="NW16" s="35"/>
      <c r="NX16" s="35"/>
      <c r="NY16" s="35"/>
      <c r="NZ16" s="35"/>
      <c r="OA16" s="35"/>
      <c r="OB16" s="35"/>
      <c r="OC16" s="35"/>
      <c r="OD16" s="35"/>
      <c r="OE16" s="35"/>
      <c r="OF16" s="35"/>
      <c r="OG16" s="35"/>
      <c r="OH16" s="35"/>
      <c r="OI16" s="35"/>
      <c r="OJ16" s="35"/>
      <c r="OK16" s="35"/>
      <c r="OL16" s="35"/>
      <c r="OM16" s="35"/>
      <c r="ON16" s="35"/>
      <c r="OO16" s="35"/>
      <c r="OP16" s="35"/>
      <c r="OQ16" s="35"/>
      <c r="OR16" s="35"/>
      <c r="OS16" s="35"/>
      <c r="OT16" s="35"/>
      <c r="OU16" s="35"/>
      <c r="OV16" s="35"/>
      <c r="OW16" s="35"/>
      <c r="OX16" s="35"/>
      <c r="OY16" s="35"/>
      <c r="OZ16" s="35"/>
      <c r="PA16" s="35"/>
      <c r="PB16" s="35"/>
      <c r="PC16" s="35"/>
      <c r="PD16" s="35"/>
      <c r="PE16" s="35"/>
      <c r="PF16" s="35"/>
      <c r="PG16" s="35"/>
      <c r="PH16" s="35"/>
      <c r="PI16" s="35"/>
      <c r="PJ16" s="35"/>
      <c r="PK16" s="35"/>
      <c r="PL16" s="35"/>
      <c r="PM16" s="35"/>
      <c r="PN16" s="35"/>
      <c r="PO16" s="35"/>
      <c r="PP16" s="35"/>
      <c r="PQ16" s="35"/>
      <c r="PR16" s="35"/>
      <c r="PS16" s="35"/>
      <c r="PT16" s="35"/>
      <c r="PU16" s="35"/>
      <c r="PV16" s="35"/>
      <c r="PW16" s="35"/>
      <c r="PX16" s="35"/>
      <c r="PY16" s="35"/>
      <c r="PZ16" s="35"/>
      <c r="QA16" s="35"/>
      <c r="QB16" s="35"/>
      <c r="QC16" s="35"/>
      <c r="QD16" s="35"/>
      <c r="QE16" s="35"/>
      <c r="QF16" s="35"/>
      <c r="QG16" s="35"/>
      <c r="QH16" s="35"/>
      <c r="QI16" s="35"/>
      <c r="QJ16" s="35"/>
      <c r="QK16" s="35"/>
      <c r="QL16" s="35"/>
      <c r="QM16" s="35"/>
      <c r="QN16" s="35"/>
      <c r="QO16" s="35"/>
      <c r="QP16" s="35"/>
      <c r="QQ16" s="35"/>
      <c r="QR16" s="35"/>
      <c r="QS16" s="35"/>
      <c r="QT16" s="35"/>
      <c r="QU16" s="35"/>
      <c r="QV16" s="35"/>
      <c r="QW16" s="35"/>
      <c r="QX16" s="35"/>
      <c r="QY16" s="35"/>
      <c r="QZ16" s="35"/>
      <c r="RA16" s="35"/>
      <c r="RB16" s="35"/>
      <c r="RC16" s="35"/>
      <c r="RD16" s="35"/>
      <c r="RE16" s="35"/>
      <c r="RF16" s="35"/>
      <c r="RG16" s="35"/>
      <c r="RH16" s="35"/>
      <c r="RI16" s="35"/>
      <c r="RJ16" s="35"/>
      <c r="RK16" s="35"/>
      <c r="RL16" s="35"/>
      <c r="RM16" s="35"/>
      <c r="RN16" s="35"/>
      <c r="RO16" s="35"/>
      <c r="RP16" s="35"/>
      <c r="RQ16" s="35"/>
      <c r="RR16" s="35"/>
      <c r="RS16" s="35"/>
      <c r="RT16" s="35"/>
      <c r="RU16" s="35"/>
      <c r="RV16" s="35"/>
      <c r="RW16" s="35"/>
      <c r="RX16" s="35"/>
      <c r="RY16" s="35"/>
      <c r="RZ16" s="35"/>
      <c r="SA16" s="35"/>
      <c r="SB16" s="35"/>
      <c r="SC16" s="35"/>
      <c r="SD16" s="35"/>
      <c r="SE16" s="35"/>
      <c r="SF16" s="35"/>
      <c r="SG16" s="35"/>
      <c r="SH16" s="35"/>
      <c r="SI16" s="35"/>
      <c r="SJ16" s="35"/>
      <c r="SK16" s="35"/>
      <c r="SL16" s="35"/>
      <c r="SM16" s="35"/>
      <c r="SN16" s="35"/>
      <c r="SO16" s="35"/>
      <c r="SP16" s="35"/>
      <c r="SQ16" s="35"/>
      <c r="SR16" s="35"/>
      <c r="SS16" s="35"/>
      <c r="ST16" s="35"/>
      <c r="SU16" s="35"/>
      <c r="SV16" s="35"/>
      <c r="SW16" s="35"/>
      <c r="SX16" s="35"/>
      <c r="SY16" s="35"/>
      <c r="SZ16" s="35"/>
      <c r="TA16" s="35"/>
      <c r="TB16" s="35"/>
      <c r="TC16" s="35"/>
      <c r="TD16" s="35"/>
      <c r="TE16" s="35"/>
      <c r="TF16" s="35"/>
      <c r="TG16" s="35"/>
      <c r="TH16" s="35"/>
      <c r="TI16" s="35"/>
      <c r="TJ16" s="35"/>
      <c r="TK16" s="35"/>
      <c r="TL16" s="35"/>
      <c r="TM16" s="35"/>
      <c r="TN16" s="35"/>
      <c r="TO16" s="35"/>
      <c r="TP16" s="35"/>
      <c r="TQ16" s="35"/>
      <c r="TR16" s="35"/>
      <c r="TS16" s="35"/>
      <c r="TT16" s="35"/>
      <c r="TU16" s="35"/>
      <c r="TV16" s="35"/>
      <c r="TW16" s="35"/>
      <c r="TX16" s="35"/>
      <c r="TY16" s="35"/>
      <c r="TZ16" s="35"/>
      <c r="UA16" s="35"/>
      <c r="UB16" s="35"/>
      <c r="UC16" s="35"/>
      <c r="UD16" s="35"/>
      <c r="UE16" s="35"/>
      <c r="UF16" s="35"/>
      <c r="UG16" s="35"/>
      <c r="UH16" s="35"/>
      <c r="UI16" s="35"/>
      <c r="UJ16" s="35"/>
      <c r="UK16" s="35"/>
      <c r="UL16" s="35"/>
      <c r="UM16" s="35"/>
      <c r="UN16" s="35"/>
      <c r="UO16" s="35"/>
      <c r="UP16" s="35"/>
      <c r="UQ16" s="35"/>
      <c r="UR16" s="35"/>
      <c r="US16" s="35"/>
      <c r="UT16" s="35"/>
      <c r="UU16" s="35"/>
      <c r="UV16" s="35"/>
      <c r="UW16" s="35"/>
      <c r="UX16" s="35"/>
      <c r="UY16" s="35"/>
      <c r="UZ16" s="35"/>
      <c r="VA16" s="35"/>
      <c r="VB16" s="35"/>
      <c r="VC16" s="35"/>
      <c r="VD16" s="35"/>
      <c r="VE16" s="35"/>
      <c r="VF16" s="35"/>
      <c r="VG16" s="35"/>
      <c r="VH16" s="35"/>
      <c r="VI16" s="35"/>
      <c r="VJ16" s="35"/>
      <c r="VK16" s="35"/>
      <c r="VL16" s="35"/>
      <c r="VM16" s="35"/>
      <c r="VN16" s="35"/>
      <c r="VO16" s="35"/>
      <c r="VP16" s="35"/>
      <c r="VQ16" s="35"/>
      <c r="VR16" s="35"/>
      <c r="VS16" s="35"/>
      <c r="VT16" s="35"/>
      <c r="VU16" s="35"/>
      <c r="VV16" s="35"/>
      <c r="VW16" s="35"/>
      <c r="VX16" s="35"/>
      <c r="VY16" s="35"/>
      <c r="VZ16" s="35"/>
      <c r="WA16" s="35"/>
      <c r="WB16" s="35"/>
      <c r="WC16" s="35"/>
      <c r="WD16" s="35"/>
      <c r="WE16" s="35"/>
      <c r="WF16" s="35"/>
      <c r="WG16" s="35"/>
      <c r="WH16" s="35"/>
      <c r="WI16" s="35"/>
      <c r="WJ16" s="35"/>
      <c r="WK16" s="35"/>
      <c r="WL16" s="35"/>
      <c r="WM16" s="35"/>
      <c r="WN16" s="35"/>
      <c r="WO16" s="35"/>
      <c r="WP16" s="35"/>
      <c r="WQ16" s="35"/>
      <c r="WR16" s="35"/>
      <c r="WS16" s="35"/>
      <c r="WT16" s="35"/>
      <c r="WU16" s="35"/>
      <c r="WV16" s="35"/>
      <c r="WW16" s="35"/>
      <c r="WX16" s="35"/>
      <c r="WY16" s="35"/>
      <c r="WZ16" s="35"/>
      <c r="XA16" s="35"/>
      <c r="XB16" s="35"/>
      <c r="XC16" s="35"/>
      <c r="XD16" s="35"/>
      <c r="XE16" s="35"/>
      <c r="XF16" s="35"/>
      <c r="XG16" s="35"/>
      <c r="XH16" s="35"/>
      <c r="XI16" s="35"/>
      <c r="XJ16" s="35"/>
      <c r="XK16" s="35"/>
      <c r="XL16" s="35"/>
      <c r="XM16" s="35"/>
      <c r="XN16" s="35"/>
      <c r="XO16" s="35"/>
      <c r="XP16" s="35"/>
      <c r="XQ16" s="35"/>
      <c r="XR16" s="35"/>
      <c r="XS16" s="35"/>
      <c r="XT16" s="35"/>
      <c r="XU16" s="35"/>
      <c r="XV16" s="35"/>
      <c r="XW16" s="35"/>
      <c r="XX16" s="35"/>
      <c r="XY16" s="35"/>
      <c r="XZ16" s="35"/>
      <c r="YA16" s="35"/>
      <c r="YB16" s="35"/>
      <c r="YC16" s="35"/>
      <c r="YD16" s="35"/>
      <c r="YE16" s="35"/>
      <c r="YF16" s="35"/>
      <c r="YG16" s="35"/>
      <c r="YH16" s="35"/>
      <c r="YI16" s="35"/>
      <c r="YJ16" s="35"/>
      <c r="YK16" s="35"/>
      <c r="YL16" s="35"/>
      <c r="YM16" s="35"/>
      <c r="YN16" s="35"/>
      <c r="YO16" s="35"/>
      <c r="YP16" s="35"/>
      <c r="YQ16" s="35"/>
      <c r="YR16" s="35"/>
      <c r="YS16" s="35"/>
      <c r="YT16" s="35"/>
      <c r="YU16" s="35"/>
      <c r="YV16" s="35"/>
      <c r="YW16" s="35"/>
      <c r="YX16" s="35"/>
      <c r="YY16" s="35"/>
      <c r="YZ16" s="35"/>
      <c r="ZA16" s="35"/>
      <c r="ZB16" s="35"/>
      <c r="ZC16" s="35"/>
      <c r="ZD16" s="35"/>
      <c r="ZE16" s="35"/>
      <c r="ZF16" s="35"/>
      <c r="ZG16" s="35"/>
      <c r="ZH16" s="35"/>
      <c r="ZI16" s="35"/>
      <c r="ZJ16" s="35"/>
      <c r="ZK16" s="35"/>
      <c r="ZL16" s="35"/>
      <c r="ZM16" s="35"/>
      <c r="ZN16" s="35"/>
      <c r="ZO16" s="35"/>
      <c r="ZP16" s="35"/>
      <c r="ZQ16" s="35"/>
      <c r="ZR16" s="35"/>
      <c r="ZS16" s="35"/>
      <c r="ZT16" s="35"/>
      <c r="ZU16" s="35"/>
      <c r="ZV16" s="35"/>
      <c r="ZW16" s="35"/>
      <c r="ZX16" s="35"/>
      <c r="ZY16" s="35"/>
      <c r="ZZ16" s="35"/>
      <c r="AAA16" s="35"/>
      <c r="AAB16" s="35"/>
      <c r="AAC16" s="35"/>
      <c r="AAD16" s="35"/>
      <c r="AAE16" s="35"/>
      <c r="AAF16" s="35"/>
      <c r="AAG16" s="35"/>
      <c r="AAH16" s="35"/>
      <c r="AAI16" s="35"/>
      <c r="AAJ16" s="35"/>
      <c r="AAK16" s="35"/>
      <c r="AAL16" s="35"/>
      <c r="AAM16" s="35"/>
      <c r="AAN16" s="35"/>
      <c r="AAO16" s="35"/>
      <c r="AAP16" s="35"/>
      <c r="AAQ16" s="35"/>
      <c r="AAR16" s="35"/>
      <c r="AAS16" s="35"/>
      <c r="AAT16" s="35"/>
      <c r="AAU16" s="35"/>
      <c r="AAV16" s="35"/>
      <c r="AAW16" s="35"/>
      <c r="AAX16" s="35"/>
      <c r="AAY16" s="35"/>
      <c r="AAZ16" s="35"/>
      <c r="ABA16" s="35"/>
      <c r="ABB16" s="35"/>
      <c r="ABC16" s="35"/>
      <c r="ABD16" s="35"/>
      <c r="ABE16" s="35"/>
      <c r="ABF16" s="35"/>
      <c r="ABG16" s="35"/>
      <c r="ABH16" s="35"/>
      <c r="ABI16" s="35"/>
      <c r="ABJ16" s="35"/>
      <c r="ABK16" s="35"/>
      <c r="ABL16" s="35"/>
      <c r="ABM16" s="35"/>
      <c r="ABN16" s="35"/>
      <c r="ABO16" s="35"/>
      <c r="ABP16" s="35"/>
      <c r="ABQ16" s="35"/>
      <c r="ABR16" s="35"/>
      <c r="ABS16" s="35"/>
      <c r="ABT16" s="35"/>
      <c r="ABU16" s="35"/>
      <c r="ABV16" s="35"/>
      <c r="ABW16" s="35"/>
      <c r="ABX16" s="35"/>
      <c r="ABY16" s="35"/>
      <c r="ABZ16" s="35"/>
      <c r="ACA16" s="35"/>
      <c r="ACB16" s="35"/>
      <c r="ACC16" s="35"/>
      <c r="ACD16" s="35"/>
      <c r="ACE16" s="35"/>
      <c r="ACF16" s="35"/>
      <c r="ACG16" s="35"/>
      <c r="ACH16" s="35"/>
      <c r="ACI16" s="35"/>
      <c r="ACJ16" s="35"/>
      <c r="ACK16" s="35"/>
      <c r="ACL16" s="35"/>
      <c r="ACM16" s="35"/>
      <c r="ACN16" s="35"/>
      <c r="ACO16" s="35"/>
      <c r="ACP16" s="35"/>
      <c r="ACQ16" s="35"/>
      <c r="ACR16" s="35"/>
      <c r="ACS16" s="35"/>
      <c r="ACT16" s="35"/>
      <c r="ACU16" s="35"/>
      <c r="ACV16" s="35"/>
      <c r="ACW16" s="35"/>
      <c r="ACX16" s="35"/>
      <c r="ACY16" s="35"/>
      <c r="ACZ16" s="35"/>
      <c r="ADA16" s="35"/>
      <c r="ADB16" s="35"/>
      <c r="ADC16" s="35"/>
      <c r="ADD16" s="35"/>
      <c r="ADE16" s="35"/>
      <c r="ADF16" s="35"/>
      <c r="ADG16" s="35"/>
      <c r="ADH16" s="35"/>
      <c r="ADI16" s="35"/>
      <c r="ADJ16" s="35"/>
      <c r="ADK16" s="35"/>
      <c r="ADL16" s="35"/>
      <c r="ADM16" s="35"/>
      <c r="ADN16" s="35"/>
      <c r="ADO16" s="35"/>
      <c r="ADP16" s="35"/>
      <c r="ADQ16" s="35"/>
      <c r="ADR16" s="35"/>
      <c r="ADS16" s="35"/>
      <c r="ADT16" s="35"/>
      <c r="ADU16" s="35"/>
      <c r="ADV16" s="35"/>
      <c r="ADW16" s="35"/>
      <c r="ADX16" s="35"/>
      <c r="ADY16" s="35"/>
      <c r="ADZ16" s="35"/>
      <c r="AEA16" s="35"/>
      <c r="AEB16" s="35"/>
      <c r="AEC16" s="35"/>
      <c r="AED16" s="35"/>
      <c r="AEE16" s="35"/>
      <c r="AEF16" s="35"/>
      <c r="AEG16" s="35"/>
      <c r="AEH16" s="35"/>
      <c r="AEI16" s="35"/>
      <c r="AEJ16" s="35"/>
      <c r="AEK16" s="35"/>
      <c r="AEL16" s="35"/>
      <c r="AEM16" s="35"/>
      <c r="AEN16" s="35"/>
      <c r="AEO16" s="35"/>
      <c r="AEP16" s="35"/>
      <c r="AEQ16" s="35"/>
      <c r="AER16" s="35"/>
      <c r="AES16" s="35"/>
      <c r="AET16" s="35"/>
      <c r="AEU16" s="35"/>
      <c r="AEV16" s="35"/>
      <c r="AEW16" s="35"/>
      <c r="AEX16" s="35"/>
      <c r="AEY16" s="35"/>
      <c r="AEZ16" s="35"/>
      <c r="AFA16" s="35"/>
      <c r="AFB16" s="35"/>
      <c r="AFC16" s="35"/>
      <c r="AFD16" s="35"/>
      <c r="AFE16" s="35"/>
      <c r="AFF16" s="35"/>
      <c r="AFG16" s="35"/>
      <c r="AFH16" s="35"/>
      <c r="AFI16" s="35"/>
      <c r="AFJ16" s="35"/>
      <c r="AFK16" s="35"/>
      <c r="AFL16" s="35"/>
      <c r="AFM16" s="35"/>
      <c r="AFN16" s="35"/>
      <c r="AFO16" s="35"/>
      <c r="AFP16" s="35"/>
      <c r="AFQ16" s="35"/>
      <c r="AFR16" s="35"/>
      <c r="AFS16" s="35"/>
      <c r="AFT16" s="35"/>
      <c r="AFU16" s="35"/>
      <c r="AFV16" s="35"/>
      <c r="AFW16" s="35"/>
      <c r="AFX16" s="35"/>
      <c r="AFY16" s="35"/>
      <c r="AFZ16" s="35"/>
      <c r="AGA16" s="35"/>
      <c r="AGB16" s="35"/>
      <c r="AGC16" s="35"/>
      <c r="AGD16" s="35"/>
      <c r="AGE16" s="35"/>
      <c r="AGF16" s="35"/>
      <c r="AGG16" s="35"/>
      <c r="AGH16" s="35"/>
      <c r="AGI16" s="35"/>
      <c r="AGJ16" s="35"/>
      <c r="AGK16" s="35"/>
      <c r="AGL16" s="35"/>
      <c r="AGM16" s="35"/>
      <c r="AGN16" s="35"/>
      <c r="AGO16" s="35"/>
      <c r="AGP16" s="35"/>
      <c r="AGQ16" s="35"/>
      <c r="AGR16" s="35"/>
      <c r="AGS16" s="35"/>
      <c r="AGT16" s="35"/>
      <c r="AGU16" s="35"/>
      <c r="AGV16" s="35"/>
      <c r="AGW16" s="35"/>
      <c r="AGX16" s="35"/>
      <c r="AGY16" s="35"/>
      <c r="AGZ16" s="35"/>
      <c r="AHA16" s="35"/>
      <c r="AHB16" s="35"/>
      <c r="AHC16" s="35"/>
      <c r="AHD16" s="35"/>
      <c r="AHE16" s="35"/>
      <c r="AHF16" s="35"/>
      <c r="AHG16" s="35"/>
      <c r="AHH16" s="35"/>
      <c r="AHI16" s="35"/>
      <c r="AHJ16" s="35"/>
      <c r="AHK16" s="35"/>
      <c r="AHL16" s="35"/>
      <c r="AHM16" s="35"/>
      <c r="AHN16" s="35"/>
      <c r="AHO16" s="35"/>
      <c r="AHP16" s="35"/>
      <c r="AHQ16" s="35"/>
      <c r="AHR16" s="35"/>
      <c r="AHS16" s="35"/>
      <c r="AHT16" s="35"/>
      <c r="AHU16" s="35"/>
      <c r="AHV16" s="35"/>
      <c r="AHW16" s="35"/>
      <c r="AHX16" s="35"/>
      <c r="AHY16" s="35"/>
      <c r="AHZ16" s="35"/>
      <c r="AIA16" s="35"/>
      <c r="AIB16" s="35"/>
      <c r="AIC16" s="35"/>
      <c r="AID16" s="35"/>
      <c r="AIE16" s="35"/>
      <c r="AIF16" s="35"/>
      <c r="AIG16" s="35"/>
      <c r="AIH16" s="35"/>
      <c r="AII16" s="35"/>
      <c r="AIJ16" s="35"/>
      <c r="AIK16" s="35"/>
      <c r="AIL16" s="35"/>
      <c r="AIM16" s="35"/>
      <c r="AIN16" s="35"/>
      <c r="AIO16" s="35"/>
      <c r="AIP16" s="35"/>
      <c r="AIQ16" s="35"/>
      <c r="AIR16" s="35"/>
      <c r="AIS16" s="35"/>
      <c r="AIT16" s="35"/>
      <c r="AIU16" s="35"/>
      <c r="AIV16" s="35"/>
      <c r="AIW16" s="35"/>
      <c r="AIX16" s="35"/>
      <c r="AIY16" s="35"/>
      <c r="AIZ16" s="35"/>
      <c r="AJA16" s="35"/>
      <c r="AJB16" s="35"/>
      <c r="AJC16" s="35"/>
      <c r="AJD16" s="35"/>
      <c r="AJE16" s="35"/>
      <c r="AJF16" s="35"/>
      <c r="AJG16" s="35"/>
      <c r="AJH16" s="35"/>
      <c r="AJI16" s="35"/>
      <c r="AJJ16" s="35"/>
      <c r="AJK16" s="35"/>
      <c r="AJL16" s="35"/>
      <c r="AJM16" s="35"/>
      <c r="AJN16" s="35"/>
      <c r="AJO16" s="35"/>
      <c r="AJP16" s="35"/>
      <c r="AJQ16" s="35"/>
      <c r="AJR16" s="35"/>
      <c r="AJS16" s="35"/>
      <c r="AJT16" s="35"/>
      <c r="AJU16" s="35"/>
      <c r="AJV16" s="35"/>
      <c r="AJW16" s="35"/>
      <c r="AJX16" s="35"/>
      <c r="AJY16" s="35"/>
      <c r="AJZ16" s="35"/>
      <c r="AKA16" s="35"/>
      <c r="AKB16" s="35"/>
      <c r="AKC16" s="35"/>
      <c r="AKD16" s="35"/>
      <c r="AKE16" s="35"/>
      <c r="AKF16" s="35"/>
      <c r="AKG16" s="35"/>
      <c r="AKH16" s="35"/>
      <c r="AKI16" s="35"/>
      <c r="AKJ16" s="35"/>
      <c r="AKK16" s="35"/>
      <c r="AKL16" s="35"/>
      <c r="AKM16" s="35"/>
      <c r="AKN16" s="35"/>
      <c r="AKO16" s="35"/>
      <c r="AKP16" s="35"/>
      <c r="AKQ16" s="35"/>
      <c r="AKR16" s="35"/>
      <c r="AKS16" s="35"/>
      <c r="AKT16" s="35"/>
      <c r="AKU16" s="35"/>
      <c r="AKV16" s="35"/>
      <c r="AKW16" s="35"/>
      <c r="AKX16" s="35"/>
      <c r="AKY16" s="35"/>
      <c r="AKZ16" s="35"/>
      <c r="ALA16" s="35"/>
      <c r="ALB16" s="35"/>
      <c r="ALC16" s="35"/>
      <c r="ALD16" s="35"/>
      <c r="ALE16" s="35"/>
      <c r="ALF16" s="35"/>
      <c r="ALG16" s="35"/>
      <c r="ALH16" s="35"/>
      <c r="ALI16" s="35"/>
      <c r="ALJ16" s="35"/>
      <c r="ALK16" s="35"/>
      <c r="ALL16" s="35"/>
      <c r="ALM16" s="35"/>
      <c r="ALN16" s="35"/>
      <c r="ALO16" s="35"/>
      <c r="ALP16" s="35"/>
      <c r="ALQ16" s="35"/>
      <c r="ALR16" s="35"/>
      <c r="ALS16" s="35"/>
      <c r="ALT16" s="35"/>
      <c r="ALU16" s="35"/>
      <c r="ALV16" s="35"/>
      <c r="ALW16" s="35"/>
      <c r="ALX16" s="35"/>
      <c r="ALY16" s="35"/>
      <c r="ALZ16" s="35"/>
      <c r="AMA16" s="35"/>
      <c r="AMB16" s="35"/>
      <c r="AMC16" s="35"/>
      <c r="AMD16" s="35"/>
      <c r="AME16" s="35"/>
      <c r="AMF16" s="35"/>
      <c r="AMG16" s="35"/>
      <c r="AMH16" s="35"/>
      <c r="AMI16" s="35"/>
      <c r="AMJ16" s="35"/>
    </row>
    <row r="17" spans="1:64" ht="24" customHeight="1">
      <c r="A17" s="13"/>
      <c r="B17" s="337" t="s">
        <v>19</v>
      </c>
      <c r="C17" s="337"/>
      <c r="D17" s="337"/>
      <c r="E17" s="337"/>
      <c r="F17" s="337"/>
      <c r="G17" s="337"/>
      <c r="H17" s="11"/>
    </row>
    <row r="18" spans="1:64" ht="17.850000000000001" customHeight="1">
      <c r="A18" s="13"/>
      <c r="B18" s="338" t="s">
        <v>20</v>
      </c>
      <c r="C18" s="338"/>
      <c r="D18" s="338"/>
      <c r="E18" s="338"/>
      <c r="F18" s="338"/>
      <c r="G18" s="338"/>
      <c r="H18" s="11"/>
    </row>
    <row r="19" spans="1:64" ht="21" customHeight="1">
      <c r="A19" s="13"/>
      <c r="B19" s="337" t="s">
        <v>21</v>
      </c>
      <c r="C19" s="337"/>
      <c r="D19" s="337"/>
      <c r="E19" s="337"/>
      <c r="F19" s="337"/>
      <c r="G19" s="337"/>
      <c r="H19" s="11"/>
    </row>
    <row r="20" spans="1:64" ht="12.6" customHeight="1">
      <c r="A20" s="13"/>
      <c r="B20" s="339"/>
      <c r="C20" s="339"/>
      <c r="D20" s="339"/>
      <c r="E20" s="339"/>
      <c r="F20" s="339"/>
      <c r="G20" s="339"/>
      <c r="H20" s="11"/>
    </row>
    <row r="21" spans="1:64" ht="15.75" customHeight="1">
      <c r="A21" s="13"/>
      <c r="B21" s="340" t="s">
        <v>22</v>
      </c>
      <c r="C21" s="340"/>
      <c r="D21" s="340"/>
      <c r="E21" s="340"/>
      <c r="F21" s="340"/>
      <c r="G21" s="340"/>
      <c r="H21" s="11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</row>
    <row r="22" spans="1:64" ht="11.25" customHeight="1">
      <c r="A22" s="13"/>
      <c r="B22" s="341"/>
      <c r="C22" s="341"/>
      <c r="D22" s="341"/>
      <c r="E22" s="341"/>
      <c r="F22" s="341"/>
      <c r="G22" s="341"/>
      <c r="H22" s="11"/>
    </row>
    <row r="23" spans="1:64" ht="15.75" customHeight="1">
      <c r="A23" s="13"/>
      <c r="B23" s="36" t="s">
        <v>23</v>
      </c>
      <c r="C23" s="342"/>
      <c r="D23" s="342"/>
      <c r="E23" s="342"/>
      <c r="F23" s="342"/>
      <c r="G23" s="342"/>
      <c r="H23" s="11"/>
    </row>
    <row r="24" spans="1:64" ht="15.75" customHeight="1">
      <c r="A24" s="13"/>
      <c r="B24" s="37" t="s">
        <v>24</v>
      </c>
      <c r="C24" s="343"/>
      <c r="D24" s="343"/>
      <c r="E24" s="343"/>
      <c r="F24" s="343"/>
      <c r="G24" s="343"/>
      <c r="H24" s="11"/>
    </row>
    <row r="25" spans="1:64" ht="15.75" customHeight="1">
      <c r="A25" s="13"/>
      <c r="B25" s="37" t="s">
        <v>25</v>
      </c>
      <c r="C25" s="344"/>
      <c r="D25" s="344"/>
      <c r="E25" s="344"/>
      <c r="F25" s="344"/>
      <c r="G25" s="344"/>
      <c r="H25" s="11"/>
    </row>
    <row r="26" spans="1:64" ht="15.75" customHeight="1">
      <c r="A26" s="13"/>
      <c r="B26" s="345"/>
      <c r="C26" s="345"/>
      <c r="D26" s="346"/>
      <c r="E26" s="346"/>
      <c r="F26" s="346"/>
      <c r="G26" s="346"/>
      <c r="H26" s="11"/>
    </row>
    <row r="27" spans="1:64" ht="15.75" customHeight="1">
      <c r="A27" s="13"/>
      <c r="B27" s="37" t="s">
        <v>26</v>
      </c>
      <c r="C27" s="38"/>
      <c r="D27" s="39"/>
      <c r="E27" s="347"/>
      <c r="F27" s="347"/>
      <c r="G27" s="347"/>
      <c r="H27" s="11"/>
    </row>
    <row r="28" spans="1:64" ht="15.75" customHeight="1">
      <c r="A28" s="13"/>
      <c r="B28" s="37" t="s">
        <v>27</v>
      </c>
      <c r="C28" s="348"/>
      <c r="D28" s="348"/>
      <c r="E28" s="348"/>
      <c r="F28" s="348"/>
      <c r="G28" s="348"/>
      <c r="H28" s="11"/>
    </row>
    <row r="29" spans="1:64" ht="15.75" customHeight="1">
      <c r="A29" s="13"/>
      <c r="B29" s="40" t="s">
        <v>28</v>
      </c>
      <c r="C29" s="349"/>
      <c r="D29" s="349"/>
      <c r="E29" s="349"/>
      <c r="F29" s="349"/>
      <c r="G29" s="349"/>
      <c r="H29" s="11"/>
    </row>
    <row r="30" spans="1:64" ht="15" customHeight="1">
      <c r="A30" s="13"/>
      <c r="B30" s="14"/>
      <c r="C30" s="14"/>
      <c r="D30" s="14"/>
      <c r="E30" s="14"/>
      <c r="F30" s="14"/>
      <c r="G30" s="14"/>
      <c r="H30" s="11"/>
    </row>
    <row r="31" spans="1:64" ht="15.75" customHeight="1">
      <c r="A31" s="13"/>
      <c r="B31" s="340" t="s">
        <v>29</v>
      </c>
      <c r="C31" s="340"/>
      <c r="D31" s="340"/>
      <c r="E31" s="340"/>
      <c r="F31" s="340"/>
      <c r="G31" s="340"/>
      <c r="H31" s="11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</row>
    <row r="32" spans="1:64" ht="11.25" customHeight="1">
      <c r="A32" s="13"/>
      <c r="B32" s="339"/>
      <c r="C32" s="339"/>
      <c r="D32" s="339"/>
      <c r="E32" s="339"/>
      <c r="F32" s="339"/>
      <c r="G32" s="339"/>
      <c r="H32" s="11"/>
    </row>
    <row r="33" spans="1:64" ht="15" customHeight="1">
      <c r="A33" s="13"/>
      <c r="B33" s="41" t="s">
        <v>30</v>
      </c>
      <c r="C33" s="42"/>
      <c r="D33" s="43" t="s">
        <v>31</v>
      </c>
      <c r="E33" s="350"/>
      <c r="F33" s="350"/>
      <c r="G33" s="350"/>
      <c r="H33" s="11"/>
    </row>
    <row r="34" spans="1:64" ht="15" customHeight="1">
      <c r="A34" s="13"/>
      <c r="B34" s="44" t="s">
        <v>32</v>
      </c>
      <c r="C34" s="351"/>
      <c r="D34" s="351"/>
      <c r="E34" s="351"/>
      <c r="F34" s="351"/>
      <c r="G34" s="351"/>
      <c r="H34" s="11"/>
    </row>
    <row r="35" spans="1:64" ht="15" customHeight="1">
      <c r="A35" s="13"/>
      <c r="B35" s="352"/>
      <c r="C35" s="352"/>
      <c r="D35" s="45" t="s">
        <v>33</v>
      </c>
      <c r="E35" s="46"/>
      <c r="F35" s="47"/>
      <c r="G35" s="48"/>
      <c r="H35" s="11"/>
    </row>
    <row r="36" spans="1:64" ht="15" customHeight="1">
      <c r="A36" s="13"/>
      <c r="B36" s="40" t="s">
        <v>27</v>
      </c>
      <c r="C36" s="353"/>
      <c r="D36" s="353"/>
      <c r="E36" s="353"/>
      <c r="F36" s="353"/>
      <c r="G36" s="353"/>
      <c r="H36" s="11"/>
    </row>
    <row r="37" spans="1:64" ht="15" customHeight="1">
      <c r="A37" s="13"/>
      <c r="B37" s="49" t="s">
        <v>34</v>
      </c>
      <c r="C37" s="50"/>
      <c r="D37" s="45" t="s">
        <v>31</v>
      </c>
      <c r="E37" s="351"/>
      <c r="F37" s="351"/>
      <c r="G37" s="351"/>
      <c r="H37" s="11"/>
    </row>
    <row r="38" spans="1:64" ht="15" customHeight="1">
      <c r="A38" s="13"/>
      <c r="B38" s="44" t="s">
        <v>32</v>
      </c>
      <c r="C38" s="351"/>
      <c r="D38" s="351"/>
      <c r="E38" s="351"/>
      <c r="F38" s="351"/>
      <c r="G38" s="351"/>
      <c r="H38" s="11"/>
    </row>
    <row r="39" spans="1:64" ht="15" customHeight="1">
      <c r="A39" s="13"/>
      <c r="B39" s="352"/>
      <c r="C39" s="352"/>
      <c r="D39" s="45" t="s">
        <v>33</v>
      </c>
      <c r="E39" s="46"/>
      <c r="F39" s="47"/>
      <c r="G39" s="48"/>
      <c r="H39" s="11"/>
    </row>
    <row r="40" spans="1:64" ht="15" customHeight="1">
      <c r="A40" s="13"/>
      <c r="B40" s="40" t="s">
        <v>27</v>
      </c>
      <c r="C40" s="353"/>
      <c r="D40" s="353"/>
      <c r="E40" s="353"/>
      <c r="F40" s="353"/>
      <c r="G40" s="353"/>
      <c r="H40" s="11"/>
    </row>
    <row r="41" spans="1:64" ht="15" customHeight="1">
      <c r="A41" s="13"/>
      <c r="B41" s="49" t="s">
        <v>35</v>
      </c>
      <c r="C41" s="51"/>
      <c r="D41" s="45" t="s">
        <v>31</v>
      </c>
      <c r="E41" s="351"/>
      <c r="F41" s="351"/>
      <c r="G41" s="351"/>
      <c r="H41" s="11"/>
    </row>
    <row r="42" spans="1:64" ht="15" customHeight="1">
      <c r="A42" s="13"/>
      <c r="B42" s="44" t="s">
        <v>32</v>
      </c>
      <c r="C42" s="351"/>
      <c r="D42" s="351"/>
      <c r="E42" s="351"/>
      <c r="F42" s="351"/>
      <c r="G42" s="351"/>
      <c r="H42" s="11"/>
    </row>
    <row r="43" spans="1:64" ht="15" customHeight="1">
      <c r="A43" s="13"/>
      <c r="B43" s="352"/>
      <c r="C43" s="352"/>
      <c r="D43" s="45" t="s">
        <v>33</v>
      </c>
      <c r="E43" s="46"/>
      <c r="F43" s="47"/>
      <c r="G43" s="48"/>
      <c r="H43" s="11"/>
    </row>
    <row r="44" spans="1:64" ht="15" customHeight="1">
      <c r="A44" s="13"/>
      <c r="B44" s="40" t="s">
        <v>27</v>
      </c>
      <c r="C44" s="353"/>
      <c r="D44" s="353"/>
      <c r="E44" s="353"/>
      <c r="F44" s="353"/>
      <c r="G44" s="353"/>
      <c r="H44" s="11"/>
    </row>
    <row r="45" spans="1:64" ht="41.25" customHeight="1">
      <c r="A45" s="13"/>
      <c r="B45" s="354" t="s">
        <v>36</v>
      </c>
      <c r="C45" s="354"/>
      <c r="D45" s="354"/>
      <c r="E45" s="354"/>
      <c r="F45" s="354"/>
      <c r="G45" s="354"/>
      <c r="H45" s="11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</row>
    <row r="46" spans="1:64" ht="16.5" customHeight="1">
      <c r="A46" s="13"/>
      <c r="B46" s="53" t="s">
        <v>37</v>
      </c>
      <c r="C46" s="51"/>
      <c r="D46" s="45" t="s">
        <v>31</v>
      </c>
      <c r="E46" s="355"/>
      <c r="F46" s="355"/>
      <c r="G46" s="355"/>
      <c r="H46" s="11"/>
    </row>
    <row r="47" spans="1:64" ht="16.5" customHeight="1">
      <c r="A47" s="13"/>
      <c r="B47" s="53" t="s">
        <v>38</v>
      </c>
      <c r="C47" s="54"/>
      <c r="D47" s="45" t="s">
        <v>33</v>
      </c>
      <c r="E47" s="55"/>
      <c r="F47" s="47"/>
      <c r="G47" s="56"/>
      <c r="H47" s="11"/>
    </row>
    <row r="48" spans="1:64" ht="15" customHeight="1">
      <c r="A48" s="13"/>
      <c r="B48" s="40" t="s">
        <v>27</v>
      </c>
      <c r="C48" s="356"/>
      <c r="D48" s="356"/>
      <c r="E48" s="356"/>
      <c r="F48" s="356"/>
      <c r="G48" s="356"/>
      <c r="H48" s="11"/>
    </row>
    <row r="49" spans="1:8" ht="12.6" customHeight="1">
      <c r="A49" s="13"/>
      <c r="B49" s="357"/>
      <c r="C49" s="357"/>
      <c r="D49" s="357"/>
      <c r="E49" s="357"/>
      <c r="F49" s="357"/>
      <c r="G49" s="357"/>
      <c r="H49" s="11"/>
    </row>
    <row r="50" spans="1:8" ht="13.2">
      <c r="A50" s="13"/>
      <c r="B50" s="358" t="str">
        <f>NomClub&amp;" "&amp;NomSection&amp;" - Subvention Municipale "&amp;Saison&amp;"    Page 1/10"</f>
        <v xml:space="preserve">  - Subvention Municipale 2026    Page 1/10</v>
      </c>
      <c r="C50" s="358"/>
      <c r="D50" s="358"/>
      <c r="E50" s="358"/>
      <c r="F50" s="358"/>
      <c r="G50" s="358"/>
      <c r="H50" s="11"/>
    </row>
    <row r="51" spans="1:8" ht="13.2">
      <c r="A51" s="58"/>
      <c r="B51" s="359" t="s">
        <v>39</v>
      </c>
      <c r="C51" s="359"/>
      <c r="D51" s="359"/>
      <c r="E51" s="359"/>
      <c r="F51" s="359"/>
      <c r="G51" s="359"/>
      <c r="H51" s="59"/>
    </row>
  </sheetData>
  <sheetProtection algorithmName="SHA-512" hashValue="g7QeA1lYQ2gE49pOpm2W1GWhE6aSHFAoTw8n4k45OrMwxvxZfv/C2l9KrWySBQ6XAKqo55jjauBwmf7hTy/7FQ==" saltValue="XbElUafhpBwecE+88aYloQ==" spinCount="100000" sheet="1" objects="1" scenarios="1"/>
  <autoFilter ref="D11" xr:uid="{00000000-0009-0000-0000-000000000000}"/>
  <mergeCells count="53">
    <mergeCell ref="B50:G50"/>
    <mergeCell ref="B51:G51"/>
    <mergeCell ref="C44:G44"/>
    <mergeCell ref="B45:G45"/>
    <mergeCell ref="E46:G46"/>
    <mergeCell ref="C48:G48"/>
    <mergeCell ref="B49:G49"/>
    <mergeCell ref="B39:C39"/>
    <mergeCell ref="C40:G40"/>
    <mergeCell ref="E41:G41"/>
    <mergeCell ref="C42:G42"/>
    <mergeCell ref="B43:C43"/>
    <mergeCell ref="C34:G34"/>
    <mergeCell ref="B35:C35"/>
    <mergeCell ref="C36:G36"/>
    <mergeCell ref="E37:G37"/>
    <mergeCell ref="C38:G38"/>
    <mergeCell ref="C29:G29"/>
    <mergeCell ref="B30:G30"/>
    <mergeCell ref="B31:G31"/>
    <mergeCell ref="B32:G32"/>
    <mergeCell ref="E33:G33"/>
    <mergeCell ref="C25:G25"/>
    <mergeCell ref="B26:C26"/>
    <mergeCell ref="D26:G26"/>
    <mergeCell ref="E27:G27"/>
    <mergeCell ref="C28:G28"/>
    <mergeCell ref="B20:G20"/>
    <mergeCell ref="B21:G21"/>
    <mergeCell ref="B22:G22"/>
    <mergeCell ref="C23:G23"/>
    <mergeCell ref="C24:G24"/>
    <mergeCell ref="B15:G15"/>
    <mergeCell ref="B16:G16"/>
    <mergeCell ref="B17:G17"/>
    <mergeCell ref="B18:G18"/>
    <mergeCell ref="B19:G19"/>
    <mergeCell ref="B1:G1"/>
    <mergeCell ref="A2:A50"/>
    <mergeCell ref="B2:G2"/>
    <mergeCell ref="H2:H50"/>
    <mergeCell ref="B3:G3"/>
    <mergeCell ref="B4:G4"/>
    <mergeCell ref="E5:G5"/>
    <mergeCell ref="E6:G6"/>
    <mergeCell ref="E7:G7"/>
    <mergeCell ref="E8:G8"/>
    <mergeCell ref="E9:G9"/>
    <mergeCell ref="B10:G10"/>
    <mergeCell ref="B11:C11"/>
    <mergeCell ref="E11:G11"/>
    <mergeCell ref="B12:G12"/>
    <mergeCell ref="E14:F14"/>
  </mergeCells>
  <dataValidations count="4">
    <dataValidation type="whole" allowBlank="1" showInputMessage="1" showErrorMessage="1" errorTitle="Entrée non valide" error="Mettre une valeur égale ou suppérieure à l'année courante" promptTitle="Année de la Subvention" prompt="Entrez l'année du versement de la subvention,_x000a_les autres pages du dossier s'adapteront automatiquement." sqref="D11" xr:uid="{00000000-0002-0000-0000-000000000000}">
      <formula1>2014</formula1>
      <formula2>2050</formula2>
    </dataValidation>
    <dataValidation type="list" operator="equal" showInputMessage="1" showErrorMessage="1" promptTitle="Mois de clôture de l'exercice" prompt="Choisissez dans la liste le mois de clôture de vos comptes,_x000a_les autres pages du dossier s'adapteront automatiquement." sqref="D14" xr:uid="{00000000-0002-0000-0000-000001000000}">
      <formula1>$B$13:$F$13</formula1>
      <formula2>0</formula2>
    </dataValidation>
    <dataValidation operator="equal" allowBlank="1" showInputMessage="1" showErrorMessage="1" promptTitle="Entrez le nom de votre association" prompt="Les autres pages du dossier s'adapterons automatiquement._x000a_(PAS DE NOM DE SECTION POUR LES ASSOCIATIONS OMNISPORT)" sqref="C23" xr:uid="{00000000-0002-0000-0000-000002000000}">
      <formula1>0</formula1>
      <formula2>0</formula2>
    </dataValidation>
    <dataValidation operator="equal" allowBlank="1" showInputMessage="1" showErrorMessage="1" promptTitle="UNIQUEMENT POUR LES CLUBS OMNISPORTS :" prompt="Entrez le nom de votre section sportive" sqref="C24" xr:uid="{00000000-0002-0000-0000-000003000000}">
      <formula1>0</formula1>
      <formula2>0</formula2>
    </dataValidation>
  </dataValidations>
  <printOptions horizontalCentered="1"/>
  <pageMargins left="0.39374999999999999" right="0.39374999999999999" top="0.39374999999999999" bottom="0.39374999999999999" header="0.511811023622047" footer="0.511811023622047"/>
  <pageSetup paperSize="9" fitToHeight="2" orientation="portrait" horizontalDpi="300" verticalDpi="30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BL52"/>
  <sheetViews>
    <sheetView topLeftCell="B7" zoomScaleNormal="100" workbookViewId="0">
      <selection activeCell="K25" sqref="K25"/>
    </sheetView>
  </sheetViews>
  <sheetFormatPr baseColWidth="10" defaultColWidth="11.5546875" defaultRowHeight="12.75" customHeight="1"/>
  <cols>
    <col min="1" max="1" width="3.5546875" customWidth="1"/>
    <col min="2" max="2" width="2.109375" customWidth="1"/>
    <col min="3" max="3" width="31.88671875" customWidth="1"/>
    <col min="4" max="4" width="1.109375" customWidth="1"/>
    <col min="5" max="5" width="18" customWidth="1"/>
    <col min="6" max="6" width="3.77734375" customWidth="1"/>
    <col min="7" max="7" width="23.109375" customWidth="1"/>
    <col min="8" max="8" width="3.21875" customWidth="1"/>
    <col min="9" max="9" width="23.109375" customWidth="1"/>
    <col min="10" max="10" width="2.5546875" customWidth="1"/>
    <col min="11" max="11" width="11.44140625" customWidth="1"/>
    <col min="12" max="64" width="11.109375" customWidth="1"/>
  </cols>
  <sheetData>
    <row r="1" spans="1:10" ht="15" customHeight="1">
      <c r="A1" s="15"/>
      <c r="B1" s="14"/>
      <c r="C1" s="14"/>
      <c r="D1" s="14"/>
      <c r="E1" s="14"/>
      <c r="F1" s="14"/>
      <c r="G1" s="14"/>
      <c r="H1" s="14"/>
      <c r="I1" s="14"/>
      <c r="J1" s="17"/>
    </row>
    <row r="2" spans="1:10" ht="17.25" customHeight="1">
      <c r="A2" s="457"/>
      <c r="B2" s="361" t="s">
        <v>280</v>
      </c>
      <c r="C2" s="361"/>
      <c r="D2" s="361"/>
      <c r="E2" s="361"/>
      <c r="F2" s="361"/>
      <c r="G2" s="361"/>
      <c r="H2" s="361"/>
      <c r="I2" s="361"/>
      <c r="J2" s="458"/>
    </row>
    <row r="3" spans="1:10" ht="11.25" customHeight="1">
      <c r="A3" s="457"/>
      <c r="B3" s="339"/>
      <c r="C3" s="339"/>
      <c r="D3" s="339"/>
      <c r="E3" s="339"/>
      <c r="F3" s="339"/>
      <c r="G3" s="339"/>
      <c r="H3" s="339"/>
      <c r="I3" s="339"/>
      <c r="J3" s="458"/>
    </row>
    <row r="4" spans="1:10" ht="11.25" customHeight="1">
      <c r="A4" s="457"/>
      <c r="B4" s="28"/>
      <c r="C4" s="28" t="s">
        <v>281</v>
      </c>
      <c r="D4" s="459" t="s">
        <v>282</v>
      </c>
      <c r="E4" s="459"/>
      <c r="F4" s="459" t="s">
        <v>283</v>
      </c>
      <c r="G4" s="459"/>
      <c r="H4" s="459" t="s">
        <v>284</v>
      </c>
      <c r="I4" s="459"/>
      <c r="J4" s="458"/>
    </row>
    <row r="5" spans="1:10" ht="15" customHeight="1">
      <c r="A5" s="457"/>
      <c r="B5" s="57"/>
      <c r="C5" s="316"/>
      <c r="D5" s="57"/>
      <c r="E5" s="317">
        <f>I5-G5</f>
        <v>0</v>
      </c>
      <c r="F5" s="28" t="s">
        <v>285</v>
      </c>
      <c r="G5" s="318"/>
      <c r="H5" s="28" t="s">
        <v>122</v>
      </c>
      <c r="I5" s="318"/>
      <c r="J5" s="458"/>
    </row>
    <row r="6" spans="1:10" ht="7.5" customHeight="1">
      <c r="A6" s="457"/>
      <c r="B6" s="339"/>
      <c r="C6" s="339"/>
      <c r="D6" s="339"/>
      <c r="E6" s="339"/>
      <c r="F6" s="339"/>
      <c r="G6" s="339"/>
      <c r="H6" s="339"/>
      <c r="I6" s="339"/>
      <c r="J6" s="458"/>
    </row>
    <row r="7" spans="1:10" ht="15" customHeight="1">
      <c r="A7" s="457"/>
      <c r="B7" s="57"/>
      <c r="C7" s="316"/>
      <c r="D7" s="57"/>
      <c r="E7" s="317">
        <f>I7-G7</f>
        <v>0</v>
      </c>
      <c r="F7" s="28" t="s">
        <v>285</v>
      </c>
      <c r="G7" s="318"/>
      <c r="H7" s="28" t="s">
        <v>122</v>
      </c>
      <c r="I7" s="318"/>
      <c r="J7" s="458"/>
    </row>
    <row r="8" spans="1:10" ht="7.5" customHeight="1">
      <c r="A8" s="457"/>
      <c r="B8" s="339"/>
      <c r="C8" s="339"/>
      <c r="D8" s="339"/>
      <c r="E8" s="339"/>
      <c r="F8" s="339"/>
      <c r="G8" s="339"/>
      <c r="H8" s="339"/>
      <c r="I8" s="339"/>
      <c r="J8" s="458"/>
    </row>
    <row r="9" spans="1:10" ht="15" customHeight="1">
      <c r="A9" s="457"/>
      <c r="B9" s="57"/>
      <c r="C9" s="316"/>
      <c r="D9" s="57"/>
      <c r="E9" s="317">
        <f>I9-G9</f>
        <v>0</v>
      </c>
      <c r="F9" s="28" t="s">
        <v>285</v>
      </c>
      <c r="G9" s="318"/>
      <c r="H9" s="28" t="s">
        <v>122</v>
      </c>
      <c r="I9" s="318"/>
      <c r="J9" s="458"/>
    </row>
    <row r="10" spans="1:10" ht="7.5" customHeight="1">
      <c r="A10" s="457"/>
      <c r="B10" s="339"/>
      <c r="C10" s="339"/>
      <c r="D10" s="339"/>
      <c r="E10" s="339"/>
      <c r="F10" s="339"/>
      <c r="G10" s="339"/>
      <c r="H10" s="339"/>
      <c r="I10" s="339"/>
      <c r="J10" s="458"/>
    </row>
    <row r="11" spans="1:10" ht="15" customHeight="1">
      <c r="A11" s="457"/>
      <c r="B11" s="57"/>
      <c r="C11" s="316"/>
      <c r="D11" s="57"/>
      <c r="E11" s="317">
        <f>I11-G11</f>
        <v>0</v>
      </c>
      <c r="F11" s="28" t="s">
        <v>285</v>
      </c>
      <c r="G11" s="318"/>
      <c r="H11" s="28" t="s">
        <v>122</v>
      </c>
      <c r="I11" s="318"/>
      <c r="J11" s="458"/>
    </row>
    <row r="12" spans="1:10" ht="7.5" customHeight="1">
      <c r="A12" s="457"/>
      <c r="B12" s="339"/>
      <c r="C12" s="339"/>
      <c r="D12" s="339"/>
      <c r="E12" s="339"/>
      <c r="F12" s="339"/>
      <c r="G12" s="339"/>
      <c r="H12" s="339"/>
      <c r="I12" s="339"/>
      <c r="J12" s="458"/>
    </row>
    <row r="13" spans="1:10" ht="15" customHeight="1">
      <c r="A13" s="457"/>
      <c r="B13" s="57"/>
      <c r="C13" s="316"/>
      <c r="D13" s="57"/>
      <c r="E13" s="317">
        <f>I13-G13</f>
        <v>0</v>
      </c>
      <c r="F13" s="28" t="s">
        <v>285</v>
      </c>
      <c r="G13" s="318"/>
      <c r="H13" s="28" t="s">
        <v>122</v>
      </c>
      <c r="I13" s="318"/>
      <c r="J13" s="458"/>
    </row>
    <row r="14" spans="1:10" ht="7.5" customHeight="1">
      <c r="A14" s="457"/>
      <c r="B14" s="339"/>
      <c r="C14" s="339"/>
      <c r="D14" s="339"/>
      <c r="E14" s="339"/>
      <c r="F14" s="339"/>
      <c r="G14" s="339"/>
      <c r="H14" s="339"/>
      <c r="I14" s="339"/>
      <c r="J14" s="458"/>
    </row>
    <row r="15" spans="1:10" ht="15" customHeight="1">
      <c r="A15" s="457"/>
      <c r="B15" s="57"/>
      <c r="C15" s="316"/>
      <c r="D15" s="57"/>
      <c r="E15" s="317">
        <f>I15-G15</f>
        <v>0</v>
      </c>
      <c r="F15" s="28" t="s">
        <v>285</v>
      </c>
      <c r="G15" s="318"/>
      <c r="H15" s="28" t="s">
        <v>122</v>
      </c>
      <c r="I15" s="318"/>
      <c r="J15" s="458"/>
    </row>
    <row r="16" spans="1:10" ht="7.5" customHeight="1">
      <c r="A16" s="457"/>
      <c r="B16" s="339"/>
      <c r="C16" s="339"/>
      <c r="D16" s="339"/>
      <c r="E16" s="339"/>
      <c r="F16" s="339"/>
      <c r="G16" s="339"/>
      <c r="H16" s="339"/>
      <c r="I16" s="339"/>
      <c r="J16" s="458"/>
    </row>
    <row r="17" spans="1:10" ht="15" customHeight="1">
      <c r="A17" s="457"/>
      <c r="B17" s="57"/>
      <c r="C17" s="316"/>
      <c r="D17" s="57"/>
      <c r="E17" s="317">
        <f>I17-G17</f>
        <v>0</v>
      </c>
      <c r="F17" s="28" t="s">
        <v>285</v>
      </c>
      <c r="G17" s="318"/>
      <c r="H17" s="28" t="s">
        <v>122</v>
      </c>
      <c r="I17" s="318"/>
      <c r="J17" s="458"/>
    </row>
    <row r="18" spans="1:10" ht="7.5" customHeight="1">
      <c r="A18" s="457"/>
      <c r="B18" s="339"/>
      <c r="C18" s="339"/>
      <c r="D18" s="339"/>
      <c r="E18" s="339"/>
      <c r="F18" s="339"/>
      <c r="G18" s="339"/>
      <c r="H18" s="339"/>
      <c r="I18" s="339"/>
      <c r="J18" s="458"/>
    </row>
    <row r="19" spans="1:10" ht="15" customHeight="1">
      <c r="A19" s="457"/>
      <c r="B19" s="57"/>
      <c r="C19" s="316"/>
      <c r="D19" s="57"/>
      <c r="E19" s="317">
        <f>I19-G19</f>
        <v>0</v>
      </c>
      <c r="F19" s="28" t="s">
        <v>285</v>
      </c>
      <c r="G19" s="318"/>
      <c r="H19" s="28" t="s">
        <v>122</v>
      </c>
      <c r="I19" s="318"/>
      <c r="J19" s="458"/>
    </row>
    <row r="20" spans="1:10" ht="7.5" customHeight="1">
      <c r="A20" s="457"/>
      <c r="B20" s="339"/>
      <c r="C20" s="339"/>
      <c r="D20" s="339"/>
      <c r="E20" s="339"/>
      <c r="F20" s="339"/>
      <c r="G20" s="339"/>
      <c r="H20" s="339"/>
      <c r="I20" s="339"/>
      <c r="J20" s="458"/>
    </row>
    <row r="21" spans="1:10" ht="15" customHeight="1">
      <c r="A21" s="457"/>
      <c r="B21" s="57"/>
      <c r="C21" s="316"/>
      <c r="D21" s="57"/>
      <c r="E21" s="317">
        <f>I21-G21</f>
        <v>0</v>
      </c>
      <c r="F21" s="28" t="s">
        <v>285</v>
      </c>
      <c r="G21" s="318"/>
      <c r="H21" s="28" t="s">
        <v>122</v>
      </c>
      <c r="I21" s="318"/>
      <c r="J21" s="458"/>
    </row>
    <row r="22" spans="1:10" ht="7.5" customHeight="1">
      <c r="A22" s="457"/>
      <c r="B22" s="339"/>
      <c r="C22" s="339"/>
      <c r="D22" s="339"/>
      <c r="E22" s="339"/>
      <c r="F22" s="339"/>
      <c r="G22" s="339"/>
      <c r="H22" s="339"/>
      <c r="I22" s="339"/>
      <c r="J22" s="458"/>
    </row>
    <row r="23" spans="1:10" ht="15" customHeight="1">
      <c r="A23" s="457"/>
      <c r="B23" s="57"/>
      <c r="C23" s="316"/>
      <c r="D23" s="57"/>
      <c r="E23" s="317">
        <f>I23-G23</f>
        <v>0</v>
      </c>
      <c r="F23" s="28" t="s">
        <v>285</v>
      </c>
      <c r="G23" s="318"/>
      <c r="H23" s="28" t="s">
        <v>122</v>
      </c>
      <c r="I23" s="318"/>
      <c r="J23" s="458"/>
    </row>
    <row r="24" spans="1:10" ht="7.5" customHeight="1">
      <c r="A24" s="457"/>
      <c r="B24" s="339"/>
      <c r="C24" s="339"/>
      <c r="D24" s="339"/>
      <c r="E24" s="339"/>
      <c r="F24" s="339"/>
      <c r="G24" s="339"/>
      <c r="H24" s="339"/>
      <c r="I24" s="339"/>
      <c r="J24" s="458"/>
    </row>
    <row r="25" spans="1:10" ht="15" customHeight="1">
      <c r="A25" s="457"/>
      <c r="B25" s="57"/>
      <c r="C25" s="316"/>
      <c r="D25" s="57"/>
      <c r="E25" s="317">
        <f>I25-G25</f>
        <v>0</v>
      </c>
      <c r="F25" s="28" t="s">
        <v>285</v>
      </c>
      <c r="G25" s="318"/>
      <c r="H25" s="28" t="s">
        <v>122</v>
      </c>
      <c r="I25" s="318"/>
      <c r="J25" s="458"/>
    </row>
    <row r="26" spans="1:10" ht="7.5" customHeight="1">
      <c r="A26" s="457"/>
      <c r="B26" s="339"/>
      <c r="C26" s="339"/>
      <c r="D26" s="339"/>
      <c r="E26" s="339"/>
      <c r="F26" s="339"/>
      <c r="G26" s="339"/>
      <c r="H26" s="339"/>
      <c r="I26" s="339"/>
      <c r="J26" s="458"/>
    </row>
    <row r="27" spans="1:10" ht="15" customHeight="1">
      <c r="A27" s="457"/>
      <c r="B27" s="57"/>
      <c r="C27" s="316"/>
      <c r="D27" s="57"/>
      <c r="E27" s="317">
        <f>I27-G27</f>
        <v>0</v>
      </c>
      <c r="F27" s="28" t="s">
        <v>285</v>
      </c>
      <c r="G27" s="318"/>
      <c r="H27" s="28" t="s">
        <v>122</v>
      </c>
      <c r="I27" s="318"/>
      <c r="J27" s="458"/>
    </row>
    <row r="28" spans="1:10" ht="7.5" customHeight="1">
      <c r="A28" s="457"/>
      <c r="B28" s="339"/>
      <c r="C28" s="339"/>
      <c r="D28" s="339"/>
      <c r="E28" s="339"/>
      <c r="F28" s="339"/>
      <c r="G28" s="339"/>
      <c r="H28" s="339"/>
      <c r="I28" s="339"/>
      <c r="J28" s="458"/>
    </row>
    <row r="29" spans="1:10" ht="15" customHeight="1">
      <c r="A29" s="457"/>
      <c r="B29" s="57"/>
      <c r="C29" s="316"/>
      <c r="D29" s="57"/>
      <c r="E29" s="317">
        <f>I29-G29</f>
        <v>0</v>
      </c>
      <c r="F29" s="28" t="s">
        <v>285</v>
      </c>
      <c r="G29" s="318"/>
      <c r="H29" s="28" t="s">
        <v>122</v>
      </c>
      <c r="I29" s="318"/>
      <c r="J29" s="458"/>
    </row>
    <row r="30" spans="1:10" ht="7.5" customHeight="1">
      <c r="A30" s="457"/>
      <c r="B30" s="339"/>
      <c r="C30" s="339"/>
      <c r="D30" s="339"/>
      <c r="E30" s="339"/>
      <c r="F30" s="339"/>
      <c r="G30" s="339"/>
      <c r="H30" s="339"/>
      <c r="I30" s="339"/>
      <c r="J30" s="458"/>
    </row>
    <row r="31" spans="1:10" ht="15" customHeight="1">
      <c r="A31" s="457"/>
      <c r="B31" s="57"/>
      <c r="C31" s="316"/>
      <c r="D31" s="57"/>
      <c r="E31" s="317">
        <f>I31-G31</f>
        <v>0</v>
      </c>
      <c r="F31" s="28" t="s">
        <v>285</v>
      </c>
      <c r="G31" s="318"/>
      <c r="H31" s="28" t="s">
        <v>122</v>
      </c>
      <c r="I31" s="318"/>
      <c r="J31" s="458"/>
    </row>
    <row r="32" spans="1:10" ht="7.5" customHeight="1">
      <c r="A32" s="457"/>
      <c r="B32" s="339"/>
      <c r="C32" s="339"/>
      <c r="D32" s="339"/>
      <c r="E32" s="339"/>
      <c r="F32" s="339"/>
      <c r="G32" s="339"/>
      <c r="H32" s="339"/>
      <c r="I32" s="339"/>
      <c r="J32" s="458"/>
    </row>
    <row r="33" spans="1:64" ht="15" customHeight="1">
      <c r="A33" s="457"/>
      <c r="B33" s="57"/>
      <c r="C33" s="316"/>
      <c r="D33" s="57"/>
      <c r="E33" s="317">
        <f>I33-G33</f>
        <v>0</v>
      </c>
      <c r="F33" s="28" t="s">
        <v>285</v>
      </c>
      <c r="G33" s="318"/>
      <c r="H33" s="28" t="s">
        <v>122</v>
      </c>
      <c r="I33" s="318"/>
      <c r="J33" s="458"/>
    </row>
    <row r="34" spans="1:64" ht="11.1" customHeight="1">
      <c r="A34" s="457"/>
      <c r="B34" s="339"/>
      <c r="C34" s="339"/>
      <c r="D34" s="339"/>
      <c r="E34" s="339"/>
      <c r="F34" s="339"/>
      <c r="G34" s="339"/>
      <c r="H34" s="339"/>
      <c r="I34" s="339"/>
      <c r="J34" s="458"/>
    </row>
    <row r="35" spans="1:64" ht="22.5" customHeight="1">
      <c r="A35" s="457"/>
      <c r="B35" s="28"/>
      <c r="D35" s="9" t="s">
        <v>286</v>
      </c>
      <c r="E35" s="9"/>
      <c r="F35" s="9"/>
      <c r="G35" s="9"/>
      <c r="H35" s="9"/>
      <c r="I35" s="28"/>
      <c r="J35" s="458"/>
    </row>
    <row r="36" spans="1:64" ht="7.5" customHeight="1">
      <c r="A36" s="457"/>
      <c r="B36" s="339"/>
      <c r="C36" s="339"/>
      <c r="D36" s="339"/>
      <c r="E36" s="339"/>
      <c r="F36" s="339"/>
      <c r="G36" s="339"/>
      <c r="H36" s="339"/>
      <c r="I36" s="339"/>
      <c r="J36" s="458"/>
    </row>
    <row r="37" spans="1:64" ht="32.25" customHeight="1">
      <c r="A37" s="457"/>
      <c r="B37" s="460" t="s">
        <v>287</v>
      </c>
      <c r="C37" s="460"/>
      <c r="D37" s="460"/>
      <c r="E37" s="460"/>
      <c r="F37" s="460"/>
      <c r="G37" s="460"/>
      <c r="H37" s="460"/>
      <c r="I37" s="460"/>
      <c r="J37" s="458"/>
    </row>
    <row r="38" spans="1:64" ht="39.75" customHeight="1">
      <c r="A38" s="457"/>
      <c r="B38" s="461" t="s">
        <v>288</v>
      </c>
      <c r="C38" s="461"/>
      <c r="D38" s="461"/>
      <c r="E38" s="461"/>
      <c r="F38" s="461"/>
      <c r="G38" s="461"/>
      <c r="H38" s="461"/>
      <c r="I38" s="461"/>
      <c r="J38" s="458"/>
    </row>
    <row r="39" spans="1:64" ht="7.5" customHeight="1">
      <c r="A39" s="457"/>
      <c r="B39" s="462"/>
      <c r="C39" s="462"/>
      <c r="D39" s="462"/>
      <c r="E39" s="462"/>
      <c r="F39" s="462"/>
      <c r="G39" s="462"/>
      <c r="H39" s="462"/>
      <c r="I39" s="462"/>
      <c r="J39" s="458"/>
    </row>
    <row r="40" spans="1:64" ht="59.25" customHeight="1">
      <c r="A40" s="457"/>
      <c r="B40" s="463" t="str">
        <f>"            En ma qualité de Président du l'association "&amp;NomClub&amp;" "&amp;NomSection&amp;", je certifie que les comptes annuels sont réguliers et sincères et donnent une image fidèle des opérations de l’année écoulée ainsi que de la situation financière et du patrimoine de l’organisme à la fin de la saison "&amp;IF(TypeSaison="Décembre","CIVILE du  1er Janvier "&amp;AnSaison&amp;" au 31 ","SPORTIVE du 1er "&amp;IF(TypeSaison="Juin","Juillet "&amp;AnSaison-1&amp;" au 30 ",IF(TypeSaison="Octobre","Novembre ","Septembre ")&amp;AnSaison-1&amp;" au 31 "))&amp;TypeSaison&amp;" "&amp;AnSaison</f>
        <v xml:space="preserve">            En ma qualité de Président du l'association  , je certifie que les comptes annuels sont réguliers et sincères et donnent une image fidèle des opérations de l’année écoulée ainsi que de la situation financière et du patrimoine de l’organisme à la fin de la saison CIVILE du  1er Janvier 2024 au 31 Décembre 2024</v>
      </c>
      <c r="C40" s="463"/>
      <c r="D40" s="463"/>
      <c r="E40" s="463"/>
      <c r="F40" s="463"/>
      <c r="G40" s="463"/>
      <c r="H40" s="463"/>
      <c r="I40" s="463"/>
      <c r="J40" s="458"/>
    </row>
    <row r="41" spans="1:64" ht="59.25" customHeight="1">
      <c r="A41" s="457"/>
      <c r="B41" s="463" t="s">
        <v>289</v>
      </c>
      <c r="C41" s="463"/>
      <c r="D41" s="463"/>
      <c r="E41" s="463"/>
      <c r="F41" s="463"/>
      <c r="G41" s="463"/>
      <c r="H41" s="463"/>
      <c r="I41" s="463"/>
      <c r="J41" s="458"/>
    </row>
    <row r="42" spans="1:64" ht="23.25" customHeight="1">
      <c r="A42" s="457"/>
      <c r="B42" s="464" t="s">
        <v>290</v>
      </c>
      <c r="C42" s="464"/>
      <c r="D42" s="464"/>
      <c r="E42" s="464"/>
      <c r="F42" s="464"/>
      <c r="G42" s="464"/>
      <c r="H42" s="465"/>
      <c r="I42" s="465"/>
      <c r="J42" s="458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</row>
    <row r="43" spans="1:64" ht="19.5" customHeight="1">
      <c r="A43" s="457"/>
      <c r="B43" s="362" t="str">
        <f>"Le Président de "&amp;NomClub&amp;" "&amp;NomSection</f>
        <v xml:space="preserve">Le Président de  </v>
      </c>
      <c r="C43" s="362"/>
      <c r="D43" s="362"/>
      <c r="E43" s="362"/>
      <c r="F43" s="362"/>
      <c r="G43" s="362"/>
      <c r="H43" s="362"/>
      <c r="I43" s="362"/>
      <c r="J43" s="458"/>
    </row>
    <row r="44" spans="1:64" ht="10.35" customHeight="1">
      <c r="A44" s="457"/>
      <c r="B44" s="365"/>
      <c r="C44" s="365"/>
      <c r="D44" s="365"/>
      <c r="E44" s="365"/>
      <c r="F44" s="365"/>
      <c r="G44" s="365"/>
      <c r="H44" s="365"/>
      <c r="I44" s="365"/>
      <c r="J44" s="458"/>
    </row>
    <row r="45" spans="1:64" ht="21.75" customHeight="1">
      <c r="A45" s="457"/>
      <c r="B45" s="319" t="s">
        <v>291</v>
      </c>
      <c r="C45" s="35"/>
      <c r="D45" s="466"/>
      <c r="E45" s="466"/>
      <c r="F45" s="466"/>
      <c r="G45" s="339"/>
      <c r="H45" s="339"/>
      <c r="I45" s="339"/>
      <c r="J45" s="458"/>
    </row>
    <row r="46" spans="1:64" ht="14.25" customHeight="1">
      <c r="A46" s="457"/>
      <c r="B46" s="365" t="s">
        <v>292</v>
      </c>
      <c r="C46" s="365"/>
      <c r="D46" s="365"/>
      <c r="E46" s="74"/>
      <c r="F46" s="365" t="s">
        <v>293</v>
      </c>
      <c r="G46" s="365"/>
      <c r="H46" s="365"/>
      <c r="I46" s="365"/>
      <c r="J46" s="458"/>
    </row>
    <row r="47" spans="1:64" ht="99" customHeight="1">
      <c r="A47" s="457"/>
      <c r="B47" s="467"/>
      <c r="C47" s="467"/>
      <c r="D47" s="467"/>
      <c r="F47" s="467"/>
      <c r="G47" s="467"/>
      <c r="H47" s="467"/>
      <c r="I47" s="320"/>
      <c r="J47" s="458"/>
    </row>
    <row r="48" spans="1:64" ht="11.85" customHeight="1">
      <c r="A48" s="457"/>
      <c r="B48" s="339"/>
      <c r="C48" s="339"/>
      <c r="D48" s="339"/>
      <c r="E48" s="339"/>
      <c r="F48" s="339"/>
      <c r="G48" s="339"/>
      <c r="H48" s="339"/>
      <c r="I48" s="339"/>
      <c r="J48" s="458"/>
    </row>
    <row r="49" spans="1:64" ht="46.5" customHeight="1">
      <c r="A49" s="457"/>
      <c r="B49" s="468" t="s">
        <v>294</v>
      </c>
      <c r="C49" s="468"/>
      <c r="D49" s="468"/>
      <c r="E49" s="468"/>
      <c r="F49" s="468"/>
      <c r="G49" s="468"/>
      <c r="H49" s="468"/>
      <c r="I49" s="468"/>
      <c r="J49" s="458"/>
    </row>
    <row r="50" spans="1:64" ht="21.6" customHeight="1">
      <c r="A50" s="457"/>
      <c r="B50" s="321"/>
      <c r="C50" s="322"/>
      <c r="D50" s="322"/>
      <c r="E50" s="322"/>
      <c r="F50" s="322"/>
      <c r="G50" s="322"/>
      <c r="H50" s="322"/>
      <c r="I50" s="322"/>
      <c r="J50" s="458"/>
    </row>
    <row r="51" spans="1:64" ht="14.85" customHeight="1">
      <c r="A51" s="457"/>
      <c r="B51" s="445" t="str">
        <f>NomClub&amp;" "&amp;NomSection&amp;" - Subvention Municipale "&amp;Saison&amp;"    Page 10/10"</f>
        <v xml:space="preserve">  - Subvention Municipale 2026    Page 10/10</v>
      </c>
      <c r="C51" s="445"/>
      <c r="D51" s="445"/>
      <c r="E51" s="445"/>
      <c r="F51" s="445"/>
      <c r="G51" s="445"/>
      <c r="H51" s="445"/>
      <c r="I51" s="445"/>
      <c r="J51" s="458"/>
    </row>
    <row r="52" spans="1:64" ht="13.2">
      <c r="A52" s="457"/>
      <c r="B52" s="81"/>
      <c r="C52" s="81"/>
      <c r="D52" s="81"/>
      <c r="E52" s="81"/>
      <c r="F52" s="81"/>
      <c r="G52" s="81"/>
      <c r="H52" s="81"/>
      <c r="I52" s="81"/>
      <c r="J52" s="458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</sheetData>
  <sheetProtection sheet="1" objects="1" scenarios="1"/>
  <mergeCells count="43">
    <mergeCell ref="B47:D47"/>
    <mergeCell ref="F47:H47"/>
    <mergeCell ref="B48:I48"/>
    <mergeCell ref="B49:I49"/>
    <mergeCell ref="B51:I51"/>
    <mergeCell ref="B43:I43"/>
    <mergeCell ref="B44:I44"/>
    <mergeCell ref="D45:F45"/>
    <mergeCell ref="G45:I45"/>
    <mergeCell ref="B46:D46"/>
    <mergeCell ref="F46:I46"/>
    <mergeCell ref="B38:I38"/>
    <mergeCell ref="B39:I39"/>
    <mergeCell ref="B40:I40"/>
    <mergeCell ref="B41:I41"/>
    <mergeCell ref="B42:G42"/>
    <mergeCell ref="H42:I42"/>
    <mergeCell ref="B32:I32"/>
    <mergeCell ref="B34:I34"/>
    <mergeCell ref="D35:H35"/>
    <mergeCell ref="B36:I36"/>
    <mergeCell ref="B37:I37"/>
    <mergeCell ref="B22:I22"/>
    <mergeCell ref="B24:I24"/>
    <mergeCell ref="B26:I26"/>
    <mergeCell ref="B28:I28"/>
    <mergeCell ref="B30:I30"/>
    <mergeCell ref="B1:I1"/>
    <mergeCell ref="A2:A52"/>
    <mergeCell ref="B2:I2"/>
    <mergeCell ref="J2:J52"/>
    <mergeCell ref="B3:I3"/>
    <mergeCell ref="D4:E4"/>
    <mergeCell ref="F4:G4"/>
    <mergeCell ref="H4:I4"/>
    <mergeCell ref="B6:I6"/>
    <mergeCell ref="B8:I8"/>
    <mergeCell ref="B10:I10"/>
    <mergeCell ref="B12:I12"/>
    <mergeCell ref="B14:I14"/>
    <mergeCell ref="B16:I16"/>
    <mergeCell ref="B18:I18"/>
    <mergeCell ref="B20:I20"/>
  </mergeCells>
  <dataValidations count="3">
    <dataValidation type="decimal" allowBlank="1" showInputMessage="1" showErrorMessage="1" errorTitle="Entrée non valide" prompt="Mettre la part de cotisation que vous reversez_x000a_  à votre fédération, ligues et comité," sqref="G5 G7 G9 G11 G13 G15 G17 G19 G21 G23 G25 G27 G29 G31 G33" xr:uid="{00000000-0002-0000-0900-000000000000}">
      <formula1>0</formula1>
      <formula2>300</formula2>
    </dataValidation>
    <dataValidation type="decimal" allowBlank="1" showInputMessage="1" showErrorMessage="1" errorTitle="Entrée non valide" prompt="Mettre le montant total de la cotisation_x000a_  demandée à votre adhérent" sqref="I5 I7 I9 I11 I13 I15 I17 I19 I21 I23 I25 I27 I29 I31 I33" xr:uid="{00000000-0002-0000-0900-000001000000}">
      <formula1>0</formula1>
      <formula2>1000</formula2>
    </dataValidation>
    <dataValidation operator="equal" allowBlank="1" showInputMessage="1" showErrorMessage="1" promptTitle="Insertion de l'image de votre signature ou de votre cachet" prompt="Pour insérer l'image de votre signature ou de votre cachet :_x000a_- Créer un nouveau classeur vide non protégé (Commande : Fichier/Nouveau/Classeur)_x000a_- Sur l'un des feuillets de ce nouveau classeur,   inserrer les images de votre signature et de votre cachet_x000a_  " sqref="B47 F47" xr:uid="{00000000-0002-0000-0900-000002000000}">
      <formula1>0</formula1>
      <formula2>0</formula2>
    </dataValidation>
  </dataValidations>
  <printOptions horizontalCentered="1"/>
  <pageMargins left="0.39374999999999999" right="0.39374999999999999" top="0.39374999999999999" bottom="0.39374999999999999" header="0.511811023622047" footer="0.511811023622047"/>
  <pageSetup paperSize="9" fitToHeight="2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BL15"/>
  <sheetViews>
    <sheetView zoomScaleNormal="100" workbookViewId="0">
      <selection activeCell="F17" sqref="F17"/>
    </sheetView>
  </sheetViews>
  <sheetFormatPr baseColWidth="10" defaultColWidth="11.5546875" defaultRowHeight="12.75" customHeight="1"/>
  <cols>
    <col min="1" max="1" width="32.44140625" customWidth="1"/>
    <col min="2" max="55" width="7.109375" customWidth="1"/>
    <col min="56" max="64" width="11.109375" customWidth="1"/>
  </cols>
  <sheetData>
    <row r="1" spans="1:64" ht="33" customHeight="1">
      <c r="A1" s="35"/>
      <c r="B1" s="35"/>
      <c r="C1" s="323" t="s">
        <v>295</v>
      </c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23"/>
      <c r="AM1" s="323"/>
      <c r="AN1" s="323"/>
      <c r="AO1" s="323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</row>
    <row r="2" spans="1:64" ht="115.8">
      <c r="A2" s="324" t="s">
        <v>296</v>
      </c>
      <c r="B2" s="325" t="s">
        <v>297</v>
      </c>
      <c r="C2" s="325" t="s">
        <v>298</v>
      </c>
      <c r="D2" s="325" t="s">
        <v>299</v>
      </c>
      <c r="E2" s="325" t="s">
        <v>300</v>
      </c>
      <c r="F2" s="325" t="s">
        <v>301</v>
      </c>
      <c r="G2" s="325" t="s">
        <v>302</v>
      </c>
      <c r="H2" s="326" t="s">
        <v>303</v>
      </c>
      <c r="I2" s="325" t="s">
        <v>304</v>
      </c>
      <c r="J2" s="325" t="s">
        <v>305</v>
      </c>
      <c r="K2" s="325" t="s">
        <v>306</v>
      </c>
      <c r="L2" s="325" t="s">
        <v>307</v>
      </c>
      <c r="M2" s="325" t="s">
        <v>308</v>
      </c>
      <c r="N2" s="325" t="s">
        <v>309</v>
      </c>
      <c r="O2" s="325" t="s">
        <v>310</v>
      </c>
      <c r="P2" s="325" t="s">
        <v>311</v>
      </c>
      <c r="Q2" s="325" t="s">
        <v>312</v>
      </c>
      <c r="R2" s="325" t="s">
        <v>313</v>
      </c>
      <c r="S2" s="325" t="s">
        <v>314</v>
      </c>
      <c r="T2" s="325" t="s">
        <v>315</v>
      </c>
      <c r="U2" s="325" t="s">
        <v>316</v>
      </c>
      <c r="V2" s="325" t="s">
        <v>317</v>
      </c>
      <c r="W2" s="325" t="s">
        <v>318</v>
      </c>
      <c r="X2" s="325" t="s">
        <v>319</v>
      </c>
      <c r="Y2" s="325" t="s">
        <v>320</v>
      </c>
      <c r="Z2" s="325" t="s">
        <v>321</v>
      </c>
      <c r="AA2" s="325" t="s">
        <v>322</v>
      </c>
      <c r="AB2" s="325" t="s">
        <v>323</v>
      </c>
      <c r="AC2" s="325" t="s">
        <v>324</v>
      </c>
      <c r="AD2" s="325" t="s">
        <v>325</v>
      </c>
      <c r="AE2" s="325" t="s">
        <v>326</v>
      </c>
      <c r="AF2" s="325" t="s">
        <v>327</v>
      </c>
      <c r="AG2" s="327"/>
      <c r="AH2" s="327"/>
      <c r="AI2" s="327"/>
      <c r="AJ2" s="327"/>
      <c r="AK2" s="327"/>
      <c r="AL2" s="327"/>
      <c r="AM2" s="327"/>
      <c r="AN2" s="327"/>
      <c r="AO2" s="327"/>
      <c r="AP2" s="327"/>
      <c r="AQ2" s="327"/>
      <c r="AR2" s="327"/>
      <c r="AS2" s="327"/>
      <c r="AT2" s="327"/>
      <c r="AU2" s="327"/>
      <c r="AV2" s="327"/>
      <c r="AW2" s="327"/>
      <c r="AX2" s="327"/>
      <c r="AY2" s="327"/>
      <c r="AZ2" s="327"/>
      <c r="BA2" s="327"/>
      <c r="BB2" s="327"/>
      <c r="BC2" s="327"/>
      <c r="BD2" s="327"/>
      <c r="BE2" s="327"/>
      <c r="BF2" s="327"/>
      <c r="BG2" s="327"/>
      <c r="BH2" s="327"/>
      <c r="BI2" s="327"/>
      <c r="BJ2" s="327"/>
      <c r="BK2" s="327"/>
      <c r="BL2" s="327"/>
    </row>
    <row r="3" spans="1:64" ht="13.2">
      <c r="A3" s="328" t="str">
        <f>NomClub&amp;" "&amp;NomSection</f>
        <v xml:space="preserve"> </v>
      </c>
      <c r="B3" s="329">
        <f>IF(COUNTA('P2'!E14),1,(IF(COUNTA('P2'!E17),1,0)))</f>
        <v>0</v>
      </c>
      <c r="C3" s="329">
        <f>Effectifs!W10+Effectifs!W13+Effectifs!W16</f>
        <v>0</v>
      </c>
      <c r="D3" s="329">
        <f>Effectifs!W25</f>
        <v>0</v>
      </c>
      <c r="E3" s="329">
        <f>'P2'!H24</f>
        <v>0</v>
      </c>
      <c r="F3" s="329">
        <f>'P2'!E28</f>
        <v>0</v>
      </c>
      <c r="G3" s="329">
        <f>'P2'!H48</f>
        <v>0</v>
      </c>
      <c r="H3" s="329">
        <f>'P2'!H50</f>
        <v>0</v>
      </c>
      <c r="I3" s="329">
        <f>'P2'!H52</f>
        <v>0</v>
      </c>
      <c r="J3" s="329">
        <f>'P4'!B10</f>
        <v>0</v>
      </c>
      <c r="K3" s="329">
        <f>'P4'!B12</f>
        <v>0</v>
      </c>
      <c r="L3" s="329">
        <f>'P4'!B14</f>
        <v>0</v>
      </c>
      <c r="M3" s="329">
        <f>'P4'!D10</f>
        <v>0</v>
      </c>
      <c r="N3" s="329">
        <f>'P4'!D12</f>
        <v>0</v>
      </c>
      <c r="O3" s="329">
        <f>'P4'!D14</f>
        <v>0</v>
      </c>
      <c r="P3" s="329">
        <f>Bénévolat!H7</f>
        <v>0</v>
      </c>
      <c r="Q3" s="329">
        <f>'Comptes Résultats'!C39</f>
        <v>0</v>
      </c>
      <c r="R3" s="329">
        <f>'Comptes Résultats'!D39</f>
        <v>0</v>
      </c>
      <c r="S3" s="329">
        <f>'Comptes Résultats'!E39</f>
        <v>0</v>
      </c>
      <c r="T3" s="329">
        <f>'Comptes Résultats'!C60+'Comptes Résultats'!C61+'Comptes Résultats'!C62</f>
        <v>0</v>
      </c>
      <c r="U3" s="329">
        <f>'Comptes Résultats'!D60+'Comptes Résultats'!D61+'Comptes Résultats'!D62</f>
        <v>0</v>
      </c>
      <c r="V3" s="329">
        <f>'Comptes Résultats'!E60+'Comptes Résultats'!E61+'Comptes Résultats'!E62</f>
        <v>0</v>
      </c>
      <c r="W3" s="329">
        <f>'Comptes Résultats'!C50</f>
        <v>0</v>
      </c>
      <c r="X3" s="329">
        <f>'Comptes Résultats'!D50</f>
        <v>0</v>
      </c>
      <c r="Y3" s="329">
        <f>'Comptes Résultats'!E50</f>
        <v>0</v>
      </c>
      <c r="Z3" s="329">
        <f>Bilan!F10+Bilan!F11-Bilan!F12+Bilan!F23-Bilan!K16-Bilan!K23</f>
        <v>0</v>
      </c>
      <c r="AA3" s="329">
        <f>AVERAGE('Comptes Résultats'!C72,'Comptes Résultats'!D72,'Comptes Résultats'!E72)</f>
        <v>0</v>
      </c>
      <c r="AB3" s="329" t="e">
        <f>Z3/AA3*365</f>
        <v>#DIV/0!</v>
      </c>
      <c r="AC3" s="329">
        <f>'P2'!D32</f>
        <v>0</v>
      </c>
      <c r="AD3" s="329">
        <f>'P2'!D34</f>
        <v>0</v>
      </c>
      <c r="AE3" s="329">
        <f>'P2'!H32</f>
        <v>0</v>
      </c>
      <c r="AF3" s="329">
        <f>'P2'!H34</f>
        <v>0</v>
      </c>
    </row>
    <row r="4" spans="1:64" ht="13.2"/>
    <row r="5" spans="1:64" ht="13.2"/>
    <row r="6" spans="1:64" ht="13.2">
      <c r="A6" s="330"/>
      <c r="B6" s="330"/>
      <c r="C6" s="469" t="s">
        <v>328</v>
      </c>
      <c r="D6" s="469"/>
      <c r="E6" s="469"/>
      <c r="F6" s="469"/>
      <c r="G6" s="469"/>
      <c r="H6" s="469"/>
      <c r="I6" s="469"/>
      <c r="J6" s="469"/>
      <c r="K6" s="469"/>
      <c r="L6" s="469"/>
      <c r="M6" s="469"/>
      <c r="N6" s="469"/>
      <c r="O6" s="469"/>
      <c r="P6" s="469"/>
      <c r="Q6" s="469"/>
      <c r="R6" s="469"/>
      <c r="S6" s="469"/>
      <c r="T6" s="469"/>
      <c r="U6" s="469"/>
      <c r="V6" s="469"/>
      <c r="W6" s="470" t="s">
        <v>329</v>
      </c>
      <c r="X6" s="470"/>
      <c r="Y6" s="470"/>
      <c r="Z6" s="470"/>
      <c r="AA6" s="470"/>
      <c r="AB6" s="470"/>
      <c r="AC6" s="470"/>
      <c r="AD6" s="470"/>
      <c r="AE6" s="470"/>
      <c r="AF6" s="470"/>
      <c r="AG6" s="470"/>
      <c r="AH6" s="470"/>
      <c r="AI6" s="470"/>
      <c r="AJ6" s="470"/>
      <c r="AK6" s="470"/>
      <c r="AL6" s="470"/>
      <c r="AM6" s="470"/>
      <c r="AN6" s="470"/>
      <c r="AO6" s="470"/>
      <c r="AP6" s="470"/>
      <c r="AQ6" s="471" t="s">
        <v>330</v>
      </c>
      <c r="AR6" s="471"/>
      <c r="AS6" s="471"/>
      <c r="AT6" s="471"/>
      <c r="AU6" s="471"/>
      <c r="AV6" s="471"/>
      <c r="AW6" s="471"/>
      <c r="AX6" s="471"/>
      <c r="AY6" s="471"/>
      <c r="AZ6" s="471"/>
      <c r="BA6" s="471"/>
      <c r="BB6" s="471"/>
      <c r="BC6" s="330"/>
      <c r="BD6" s="330"/>
      <c r="BE6" s="330"/>
      <c r="BF6" s="330"/>
      <c r="BG6" s="330"/>
      <c r="BH6" s="330"/>
      <c r="BI6" s="330"/>
      <c r="BJ6" s="330"/>
      <c r="BK6" s="330"/>
      <c r="BL6" s="330"/>
    </row>
    <row r="7" spans="1:64" ht="13.5" customHeight="1">
      <c r="A7" s="330"/>
      <c r="B7" s="330"/>
      <c r="C7" s="472" t="s">
        <v>331</v>
      </c>
      <c r="D7" s="472"/>
      <c r="E7" s="472"/>
      <c r="F7" s="472"/>
      <c r="G7" s="472" t="s">
        <v>332</v>
      </c>
      <c r="H7" s="472"/>
      <c r="I7" s="472"/>
      <c r="J7" s="472"/>
      <c r="K7" s="472" t="s">
        <v>333</v>
      </c>
      <c r="L7" s="472"/>
      <c r="M7" s="472"/>
      <c r="N7" s="472"/>
      <c r="O7" s="473" t="s">
        <v>334</v>
      </c>
      <c r="P7" s="473"/>
      <c r="Q7" s="473"/>
      <c r="R7" s="473"/>
      <c r="S7" s="474" t="s">
        <v>335</v>
      </c>
      <c r="T7" s="474"/>
      <c r="U7" s="474"/>
      <c r="V7" s="474"/>
      <c r="W7" s="472" t="s">
        <v>331</v>
      </c>
      <c r="X7" s="472"/>
      <c r="Y7" s="472"/>
      <c r="Z7" s="472"/>
      <c r="AA7" s="472" t="s">
        <v>332</v>
      </c>
      <c r="AB7" s="472"/>
      <c r="AC7" s="472"/>
      <c r="AD7" s="472"/>
      <c r="AE7" s="472" t="s">
        <v>333</v>
      </c>
      <c r="AF7" s="472"/>
      <c r="AG7" s="472"/>
      <c r="AH7" s="472"/>
      <c r="AI7" s="473" t="s">
        <v>334</v>
      </c>
      <c r="AJ7" s="473"/>
      <c r="AK7" s="473"/>
      <c r="AL7" s="473"/>
      <c r="AM7" s="474" t="s">
        <v>335</v>
      </c>
      <c r="AN7" s="474"/>
      <c r="AO7" s="474"/>
      <c r="AP7" s="474"/>
      <c r="AQ7" s="472" t="s">
        <v>332</v>
      </c>
      <c r="AR7" s="472"/>
      <c r="AS7" s="472"/>
      <c r="AT7" s="472"/>
      <c r="AU7" s="472" t="s">
        <v>333</v>
      </c>
      <c r="AV7" s="472"/>
      <c r="AW7" s="472"/>
      <c r="AX7" s="472"/>
      <c r="AY7" s="473" t="s">
        <v>336</v>
      </c>
      <c r="AZ7" s="473"/>
      <c r="BA7" s="473"/>
      <c r="BB7" s="473"/>
      <c r="BC7" s="330"/>
      <c r="BD7" s="330"/>
      <c r="BE7" s="330"/>
      <c r="BF7" s="330"/>
      <c r="BG7" s="330"/>
      <c r="BH7" s="330"/>
      <c r="BI7" s="330"/>
      <c r="BJ7" s="330"/>
      <c r="BK7" s="330"/>
      <c r="BL7" s="330"/>
    </row>
    <row r="8" spans="1:64" ht="13.5" customHeight="1">
      <c r="A8" s="330"/>
      <c r="B8" s="330"/>
      <c r="C8" s="475" t="s">
        <v>337</v>
      </c>
      <c r="D8" s="475"/>
      <c r="E8" s="473" t="s">
        <v>338</v>
      </c>
      <c r="F8" s="473"/>
      <c r="G8" s="475" t="s">
        <v>337</v>
      </c>
      <c r="H8" s="475"/>
      <c r="I8" s="473" t="s">
        <v>338</v>
      </c>
      <c r="J8" s="473"/>
      <c r="K8" s="475" t="s">
        <v>337</v>
      </c>
      <c r="L8" s="475"/>
      <c r="M8" s="473" t="s">
        <v>338</v>
      </c>
      <c r="N8" s="473"/>
      <c r="O8" s="476" t="s">
        <v>337</v>
      </c>
      <c r="P8" s="476"/>
      <c r="Q8" s="473" t="s">
        <v>338</v>
      </c>
      <c r="R8" s="473"/>
      <c r="S8" s="476" t="s">
        <v>337</v>
      </c>
      <c r="T8" s="476"/>
      <c r="U8" s="473" t="s">
        <v>338</v>
      </c>
      <c r="V8" s="473"/>
      <c r="W8" s="475" t="s">
        <v>337</v>
      </c>
      <c r="X8" s="475"/>
      <c r="Y8" s="473" t="s">
        <v>338</v>
      </c>
      <c r="Z8" s="473"/>
      <c r="AA8" s="475" t="s">
        <v>337</v>
      </c>
      <c r="AB8" s="475"/>
      <c r="AC8" s="473" t="s">
        <v>338</v>
      </c>
      <c r="AD8" s="473"/>
      <c r="AE8" s="475" t="s">
        <v>337</v>
      </c>
      <c r="AF8" s="475"/>
      <c r="AG8" s="473" t="s">
        <v>338</v>
      </c>
      <c r="AH8" s="473"/>
      <c r="AI8" s="476" t="s">
        <v>337</v>
      </c>
      <c r="AJ8" s="476"/>
      <c r="AK8" s="473" t="s">
        <v>338</v>
      </c>
      <c r="AL8" s="473"/>
      <c r="AM8" s="476" t="s">
        <v>337</v>
      </c>
      <c r="AN8" s="476"/>
      <c r="AO8" s="473" t="s">
        <v>338</v>
      </c>
      <c r="AP8" s="473"/>
      <c r="AQ8" s="475" t="s">
        <v>337</v>
      </c>
      <c r="AR8" s="475"/>
      <c r="AS8" s="473" t="s">
        <v>338</v>
      </c>
      <c r="AT8" s="473"/>
      <c r="AU8" s="475" t="s">
        <v>337</v>
      </c>
      <c r="AV8" s="475"/>
      <c r="AW8" s="473" t="s">
        <v>338</v>
      </c>
      <c r="AX8" s="473"/>
      <c r="AY8" s="476" t="s">
        <v>337</v>
      </c>
      <c r="AZ8" s="476"/>
      <c r="BA8" s="473" t="s">
        <v>338</v>
      </c>
      <c r="BB8" s="473"/>
      <c r="BC8" s="330"/>
      <c r="BD8" s="330"/>
      <c r="BE8" s="330"/>
      <c r="BF8" s="330"/>
      <c r="BG8" s="330"/>
      <c r="BH8" s="330"/>
      <c r="BI8" s="330"/>
      <c r="BJ8" s="330"/>
      <c r="BK8" s="330"/>
      <c r="BL8" s="330"/>
    </row>
    <row r="9" spans="1:64" ht="13.5" customHeight="1">
      <c r="A9" s="330"/>
      <c r="B9" s="334" t="s">
        <v>266</v>
      </c>
      <c r="C9" s="332" t="s">
        <v>98</v>
      </c>
      <c r="D9" s="333" t="s">
        <v>99</v>
      </c>
      <c r="E9" s="333" t="s">
        <v>98</v>
      </c>
      <c r="F9" s="331" t="s">
        <v>99</v>
      </c>
      <c r="G9" s="332" t="s">
        <v>98</v>
      </c>
      <c r="H9" s="333" t="s">
        <v>99</v>
      </c>
      <c r="I9" s="333" t="s">
        <v>98</v>
      </c>
      <c r="J9" s="331" t="s">
        <v>99</v>
      </c>
      <c r="K9" s="332" t="s">
        <v>98</v>
      </c>
      <c r="L9" s="333" t="s">
        <v>99</v>
      </c>
      <c r="M9" s="333" t="s">
        <v>98</v>
      </c>
      <c r="N9" s="331" t="s">
        <v>99</v>
      </c>
      <c r="O9" s="333" t="s">
        <v>98</v>
      </c>
      <c r="P9" s="333" t="s">
        <v>99</v>
      </c>
      <c r="Q9" s="333" t="s">
        <v>98</v>
      </c>
      <c r="R9" s="331" t="s">
        <v>99</v>
      </c>
      <c r="S9" s="333" t="s">
        <v>98</v>
      </c>
      <c r="T9" s="333" t="s">
        <v>99</v>
      </c>
      <c r="U9" s="333" t="s">
        <v>98</v>
      </c>
      <c r="V9" s="331" t="s">
        <v>99</v>
      </c>
      <c r="W9" s="332" t="s">
        <v>98</v>
      </c>
      <c r="X9" s="333" t="s">
        <v>99</v>
      </c>
      <c r="Y9" s="333" t="s">
        <v>98</v>
      </c>
      <c r="Z9" s="331" t="s">
        <v>99</v>
      </c>
      <c r="AA9" s="332" t="s">
        <v>98</v>
      </c>
      <c r="AB9" s="333" t="s">
        <v>99</v>
      </c>
      <c r="AC9" s="333" t="s">
        <v>98</v>
      </c>
      <c r="AD9" s="331" t="s">
        <v>99</v>
      </c>
      <c r="AE9" s="332" t="s">
        <v>98</v>
      </c>
      <c r="AF9" s="333" t="s">
        <v>99</v>
      </c>
      <c r="AG9" s="333" t="s">
        <v>98</v>
      </c>
      <c r="AH9" s="331" t="s">
        <v>99</v>
      </c>
      <c r="AI9" s="333" t="s">
        <v>98</v>
      </c>
      <c r="AJ9" s="333" t="s">
        <v>99</v>
      </c>
      <c r="AK9" s="333" t="s">
        <v>98</v>
      </c>
      <c r="AL9" s="331" t="s">
        <v>99</v>
      </c>
      <c r="AM9" s="333" t="s">
        <v>98</v>
      </c>
      <c r="AN9" s="333" t="s">
        <v>99</v>
      </c>
      <c r="AO9" s="333" t="s">
        <v>98</v>
      </c>
      <c r="AP9" s="331" t="s">
        <v>99</v>
      </c>
      <c r="AQ9" s="332" t="s">
        <v>98</v>
      </c>
      <c r="AR9" s="333" t="s">
        <v>99</v>
      </c>
      <c r="AS9" s="333" t="s">
        <v>98</v>
      </c>
      <c r="AT9" s="331" t="s">
        <v>99</v>
      </c>
      <c r="AU9" s="332" t="s">
        <v>98</v>
      </c>
      <c r="AV9" s="333" t="s">
        <v>99</v>
      </c>
      <c r="AW9" s="333" t="s">
        <v>98</v>
      </c>
      <c r="AX9" s="331" t="s">
        <v>99</v>
      </c>
      <c r="AY9" s="333" t="s">
        <v>98</v>
      </c>
      <c r="AZ9" s="333" t="s">
        <v>99</v>
      </c>
      <c r="BA9" s="333" t="s">
        <v>98</v>
      </c>
      <c r="BB9" s="331" t="s">
        <v>99</v>
      </c>
      <c r="BC9" s="330"/>
      <c r="BD9" s="330"/>
      <c r="BE9" s="330"/>
      <c r="BF9" s="330"/>
      <c r="BG9" s="330"/>
      <c r="BH9" s="330"/>
      <c r="BI9" s="330"/>
      <c r="BJ9" s="330"/>
      <c r="BK9" s="330"/>
      <c r="BL9" s="330"/>
    </row>
    <row r="10" spans="1:64" ht="13.2">
      <c r="A10" s="328" t="str">
        <f>NomClub&amp;" "&amp;NomSection</f>
        <v xml:space="preserve"> </v>
      </c>
      <c r="B10" s="329">
        <f>SUM(C10:BB10)</f>
        <v>0</v>
      </c>
      <c r="C10" s="329">
        <f>Effectifs!C8</f>
        <v>0</v>
      </c>
      <c r="D10" s="329">
        <f>Effectifs!E8</f>
        <v>0</v>
      </c>
      <c r="E10" s="329">
        <f>Effectifs!F8</f>
        <v>0</v>
      </c>
      <c r="F10" s="329">
        <f>Effectifs!H8</f>
        <v>0</v>
      </c>
      <c r="G10" s="329">
        <f>Effectifs!C11</f>
        <v>0</v>
      </c>
      <c r="H10" s="329">
        <f>Effectifs!E11</f>
        <v>0</v>
      </c>
      <c r="I10" s="329">
        <f>Effectifs!F11</f>
        <v>0</v>
      </c>
      <c r="J10" s="329">
        <f>Effectifs!H11</f>
        <v>0</v>
      </c>
      <c r="K10" s="329">
        <f>Effectifs!C14</f>
        <v>0</v>
      </c>
      <c r="L10" s="329">
        <f>Effectifs!E14</f>
        <v>0</v>
      </c>
      <c r="M10" s="329">
        <f>Effectifs!F14</f>
        <v>0</v>
      </c>
      <c r="N10" s="329">
        <f>Effectifs!H14</f>
        <v>0</v>
      </c>
      <c r="O10" s="329">
        <f>Effectifs!C17</f>
        <v>0</v>
      </c>
      <c r="P10" s="329">
        <f>Effectifs!E17</f>
        <v>0</v>
      </c>
      <c r="Q10" s="329">
        <f>Effectifs!F17</f>
        <v>0</v>
      </c>
      <c r="R10" s="329">
        <f>Effectifs!H17</f>
        <v>0</v>
      </c>
      <c r="S10" s="329">
        <f>Effectifs!C20</f>
        <v>0</v>
      </c>
      <c r="T10" s="329">
        <f>Effectifs!E20</f>
        <v>0</v>
      </c>
      <c r="U10" s="329">
        <f>Effectifs!F20</f>
        <v>0</v>
      </c>
      <c r="V10" s="329">
        <f>Effectifs!H20</f>
        <v>0</v>
      </c>
      <c r="W10" s="329">
        <f>Effectifs!I8</f>
        <v>0</v>
      </c>
      <c r="X10" s="329">
        <f>Effectifs!K8</f>
        <v>0</v>
      </c>
      <c r="Y10" s="329">
        <f>Effectifs!L8</f>
        <v>0</v>
      </c>
      <c r="Z10" s="329">
        <f>Effectifs!N8</f>
        <v>0</v>
      </c>
      <c r="AA10" s="329">
        <f>Effectifs!I11</f>
        <v>0</v>
      </c>
      <c r="AB10" s="329">
        <f>Effectifs!K11</f>
        <v>0</v>
      </c>
      <c r="AC10" s="329">
        <f>Effectifs!L11</f>
        <v>0</v>
      </c>
      <c r="AD10" s="329">
        <f>Effectifs!N11</f>
        <v>0</v>
      </c>
      <c r="AE10" s="329">
        <f>Effectifs!I14</f>
        <v>0</v>
      </c>
      <c r="AF10" s="329">
        <f>Effectifs!K14</f>
        <v>0</v>
      </c>
      <c r="AG10" s="329">
        <f>Effectifs!L14</f>
        <v>0</v>
      </c>
      <c r="AH10" s="329">
        <f>Effectifs!N14</f>
        <v>0</v>
      </c>
      <c r="AI10" s="329">
        <f>Effectifs!I17</f>
        <v>0</v>
      </c>
      <c r="AJ10" s="329">
        <f>Effectifs!K17</f>
        <v>0</v>
      </c>
      <c r="AK10" s="329">
        <f>Effectifs!L17</f>
        <v>0</v>
      </c>
      <c r="AL10" s="329">
        <f>Effectifs!N17</f>
        <v>0</v>
      </c>
      <c r="AM10" s="329">
        <f>Effectifs!I20</f>
        <v>0</v>
      </c>
      <c r="AN10" s="329">
        <f>Effectifs!K20</f>
        <v>0</v>
      </c>
      <c r="AO10" s="329">
        <f>Effectifs!L20</f>
        <v>0</v>
      </c>
      <c r="AP10" s="329">
        <f>Effectifs!N20</f>
        <v>0</v>
      </c>
      <c r="AQ10" s="329">
        <f>Effectifs!O11</f>
        <v>0</v>
      </c>
      <c r="AR10" s="329">
        <f>Effectifs!Q11</f>
        <v>0</v>
      </c>
      <c r="AS10" s="329">
        <f>Effectifs!R11</f>
        <v>0</v>
      </c>
      <c r="AT10" s="329">
        <f>Effectifs!T11</f>
        <v>0</v>
      </c>
      <c r="AU10" s="329">
        <f>Effectifs!O14</f>
        <v>0</v>
      </c>
      <c r="AV10" s="329">
        <f>Effectifs!Q14</f>
        <v>0</v>
      </c>
      <c r="AW10" s="329">
        <f>Effectifs!R14</f>
        <v>0</v>
      </c>
      <c r="AX10" s="329">
        <f>Effectifs!T14</f>
        <v>0</v>
      </c>
      <c r="AY10" s="329">
        <f>Effectifs!O20</f>
        <v>0</v>
      </c>
      <c r="AZ10" s="329">
        <f>Effectifs!Q20</f>
        <v>0</v>
      </c>
      <c r="BA10" s="329">
        <f>Effectifs!R20</f>
        <v>0</v>
      </c>
      <c r="BB10" s="329">
        <f>Effectifs!T20</f>
        <v>0</v>
      </c>
    </row>
    <row r="15" spans="1:64" ht="13.2">
      <c r="G15" s="335"/>
    </row>
  </sheetData>
  <sheetProtection sheet="1" objects="1" scenarios="1"/>
  <mergeCells count="42">
    <mergeCell ref="BA8:BB8"/>
    <mergeCell ref="AQ8:AR8"/>
    <mergeCell ref="AS8:AT8"/>
    <mergeCell ref="AU8:AV8"/>
    <mergeCell ref="AW8:AX8"/>
    <mergeCell ref="AY8:AZ8"/>
    <mergeCell ref="AG8:AH8"/>
    <mergeCell ref="AI8:AJ8"/>
    <mergeCell ref="AK8:AL8"/>
    <mergeCell ref="AM8:AN8"/>
    <mergeCell ref="AO8:AP8"/>
    <mergeCell ref="W8:X8"/>
    <mergeCell ref="Y8:Z8"/>
    <mergeCell ref="AA8:AB8"/>
    <mergeCell ref="AC8:AD8"/>
    <mergeCell ref="AE8:AF8"/>
    <mergeCell ref="M8:N8"/>
    <mergeCell ref="O8:P8"/>
    <mergeCell ref="Q8:R8"/>
    <mergeCell ref="S8:T8"/>
    <mergeCell ref="U8:V8"/>
    <mergeCell ref="C8:D8"/>
    <mergeCell ref="E8:F8"/>
    <mergeCell ref="G8:H8"/>
    <mergeCell ref="I8:J8"/>
    <mergeCell ref="K8:L8"/>
    <mergeCell ref="C6:V6"/>
    <mergeCell ref="W6:AP6"/>
    <mergeCell ref="AQ6:BB6"/>
    <mergeCell ref="C7:F7"/>
    <mergeCell ref="G7:J7"/>
    <mergeCell ref="K7:N7"/>
    <mergeCell ref="O7:R7"/>
    <mergeCell ref="S7:V7"/>
    <mergeCell ref="W7:Z7"/>
    <mergeCell ref="AA7:AD7"/>
    <mergeCell ref="AE7:AH7"/>
    <mergeCell ref="AI7:AL7"/>
    <mergeCell ref="AM7:AP7"/>
    <mergeCell ref="AQ7:AT7"/>
    <mergeCell ref="AU7:AX7"/>
    <mergeCell ref="AY7:BB7"/>
  </mergeCells>
  <printOptions horizontalCentered="1"/>
  <pageMargins left="0.39374999999999999" right="0.39374999999999999" top="0.39374999999999999" bottom="0.39374999999999999" header="0.511811023622047" footer="0.511811023622047"/>
  <pageSetup paperSize="9" fitToHeight="2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L66"/>
  <sheetViews>
    <sheetView zoomScaleNormal="100" workbookViewId="0">
      <selection activeCell="B30" sqref="B30"/>
    </sheetView>
  </sheetViews>
  <sheetFormatPr baseColWidth="10" defaultColWidth="11.5546875" defaultRowHeight="12.75" customHeight="1"/>
  <cols>
    <col min="1" max="1" width="3.5546875" customWidth="1"/>
    <col min="2" max="2" width="11.33203125" customWidth="1"/>
    <col min="3" max="3" width="24" customWidth="1"/>
    <col min="4" max="5" width="12.88671875" customWidth="1"/>
    <col min="6" max="6" width="11.109375" customWidth="1"/>
    <col min="7" max="7" width="12" customWidth="1"/>
    <col min="8" max="8" width="12.88671875" customWidth="1"/>
    <col min="9" max="9" width="12.44140625" customWidth="1"/>
    <col min="10" max="10" width="3.6640625" customWidth="1"/>
    <col min="11" max="64" width="11.109375" customWidth="1"/>
  </cols>
  <sheetData>
    <row r="1" spans="1:64" ht="15" customHeight="1">
      <c r="A1" s="15"/>
      <c r="B1" s="360"/>
      <c r="C1" s="360"/>
      <c r="D1" s="360"/>
      <c r="E1" s="360"/>
      <c r="F1" s="360"/>
      <c r="G1" s="360"/>
      <c r="H1" s="360"/>
      <c r="I1" s="360"/>
      <c r="J1" s="17"/>
    </row>
    <row r="2" spans="1:64" ht="15.6">
      <c r="A2" s="60"/>
      <c r="B2" s="361" t="s">
        <v>40</v>
      </c>
      <c r="C2" s="361"/>
      <c r="D2" s="361"/>
      <c r="E2" s="361"/>
      <c r="F2" s="361"/>
      <c r="G2" s="361"/>
      <c r="H2" s="361"/>
      <c r="I2" s="361"/>
      <c r="J2" s="62"/>
    </row>
    <row r="3" spans="1:64" ht="7.5" customHeight="1">
      <c r="A3" s="60"/>
      <c r="B3" s="339"/>
      <c r="C3" s="339"/>
      <c r="D3" s="339"/>
      <c r="E3" s="339"/>
      <c r="F3" s="339"/>
      <c r="G3" s="339"/>
      <c r="H3" s="339"/>
      <c r="I3" s="339"/>
      <c r="J3" s="62"/>
    </row>
    <row r="4" spans="1:64" ht="15.75" customHeight="1">
      <c r="A4" s="60"/>
      <c r="B4" s="362" t="s">
        <v>41</v>
      </c>
      <c r="C4" s="362"/>
      <c r="D4" s="362"/>
      <c r="E4" s="363"/>
      <c r="F4" s="363"/>
      <c r="G4" s="363"/>
      <c r="H4" s="363"/>
      <c r="I4" s="363"/>
      <c r="J4" s="62"/>
    </row>
    <row r="5" spans="1:64" ht="15.75" customHeight="1">
      <c r="A5" s="60"/>
      <c r="B5" s="362" t="s">
        <v>42</v>
      </c>
      <c r="C5" s="362"/>
      <c r="D5" s="362"/>
      <c r="E5" s="364"/>
      <c r="F5" s="364"/>
      <c r="G5" s="364"/>
      <c r="H5" s="364"/>
      <c r="I5" s="364"/>
      <c r="J5" s="62"/>
    </row>
    <row r="6" spans="1:64" ht="4.5" customHeight="1">
      <c r="A6" s="60"/>
      <c r="B6" s="365"/>
      <c r="C6" s="365"/>
      <c r="D6" s="365"/>
      <c r="E6" s="365"/>
      <c r="F6" s="365"/>
      <c r="G6" s="365"/>
      <c r="H6" s="365"/>
      <c r="I6" s="365"/>
      <c r="J6" s="62"/>
    </row>
    <row r="7" spans="1:64" ht="15.75" customHeight="1">
      <c r="A7" s="60"/>
      <c r="B7" s="366" t="s">
        <v>43</v>
      </c>
      <c r="C7" s="366"/>
      <c r="D7" s="366"/>
      <c r="E7" s="366"/>
      <c r="F7" s="366"/>
      <c r="G7" s="366"/>
      <c r="H7" s="366"/>
      <c r="I7" s="366"/>
      <c r="J7" s="62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</row>
    <row r="8" spans="1:64" ht="15.75" customHeight="1">
      <c r="A8" s="60"/>
      <c r="B8" s="366" t="s">
        <v>44</v>
      </c>
      <c r="C8" s="366"/>
      <c r="D8" s="366"/>
      <c r="E8" s="363"/>
      <c r="F8" s="363"/>
      <c r="G8" s="363"/>
      <c r="H8" s="363"/>
      <c r="I8" s="363"/>
      <c r="J8" s="62"/>
    </row>
    <row r="9" spans="1:64" ht="4.5" customHeight="1">
      <c r="A9" s="60"/>
      <c r="B9" s="365"/>
      <c r="C9" s="365"/>
      <c r="D9" s="365"/>
      <c r="E9" s="365"/>
      <c r="F9" s="365"/>
      <c r="G9" s="365"/>
      <c r="H9" s="365"/>
      <c r="I9" s="365"/>
      <c r="J9" s="62"/>
    </row>
    <row r="10" spans="1:64" ht="15.75" customHeight="1">
      <c r="A10" s="60"/>
      <c r="B10" s="367" t="s">
        <v>45</v>
      </c>
      <c r="C10" s="367"/>
      <c r="D10" s="367"/>
      <c r="E10" s="368"/>
      <c r="F10" s="368"/>
      <c r="G10" s="368"/>
      <c r="H10" s="368"/>
      <c r="I10" s="368"/>
      <c r="J10" s="62"/>
    </row>
    <row r="11" spans="1:64" ht="11.25" customHeight="1">
      <c r="A11" s="60"/>
      <c r="B11" s="339"/>
      <c r="C11" s="339"/>
      <c r="D11" s="339"/>
      <c r="E11" s="339"/>
      <c r="F11" s="339"/>
      <c r="G11" s="339"/>
      <c r="H11" s="339"/>
      <c r="I11" s="339"/>
      <c r="J11" s="62"/>
    </row>
    <row r="12" spans="1:64" ht="15.6">
      <c r="A12" s="60"/>
      <c r="B12" s="361" t="s">
        <v>46</v>
      </c>
      <c r="C12" s="361"/>
      <c r="D12" s="361"/>
      <c r="E12" s="361"/>
      <c r="F12" s="361"/>
      <c r="G12" s="361"/>
      <c r="H12" s="361"/>
      <c r="I12" s="361"/>
      <c r="J12" s="62"/>
    </row>
    <row r="13" spans="1:64" ht="7.5" customHeight="1">
      <c r="A13" s="60"/>
      <c r="B13" s="339"/>
      <c r="C13" s="339"/>
      <c r="D13" s="339"/>
      <c r="E13" s="339"/>
      <c r="F13" s="339"/>
      <c r="G13" s="339"/>
      <c r="H13" s="339"/>
      <c r="I13" s="339"/>
      <c r="J13" s="62"/>
    </row>
    <row r="14" spans="1:64" ht="15.75" customHeight="1">
      <c r="A14" s="60"/>
      <c r="B14" s="362" t="s">
        <v>47</v>
      </c>
      <c r="C14" s="362"/>
      <c r="D14" s="362"/>
      <c r="E14" s="369"/>
      <c r="F14" s="369"/>
      <c r="G14" s="369"/>
      <c r="H14" s="369"/>
      <c r="I14" s="369"/>
      <c r="J14" s="62"/>
    </row>
    <row r="15" spans="1:64" ht="15.75" customHeight="1">
      <c r="A15" s="60"/>
      <c r="B15" s="362" t="s">
        <v>48</v>
      </c>
      <c r="C15" s="362"/>
      <c r="D15" s="362"/>
      <c r="E15" s="363"/>
      <c r="F15" s="363"/>
      <c r="G15" s="363"/>
      <c r="H15" s="363"/>
      <c r="I15" s="363"/>
      <c r="J15" s="62"/>
    </row>
    <row r="16" spans="1:64" ht="4.5" customHeight="1">
      <c r="A16" s="60"/>
      <c r="B16" s="339"/>
      <c r="C16" s="339"/>
      <c r="D16" s="339"/>
      <c r="E16" s="339"/>
      <c r="F16" s="339"/>
      <c r="G16" s="339"/>
      <c r="H16" s="339"/>
      <c r="I16" s="339"/>
      <c r="J16" s="62"/>
    </row>
    <row r="17" spans="1:64" ht="15.75" customHeight="1">
      <c r="A17" s="60"/>
      <c r="B17" s="362" t="s">
        <v>47</v>
      </c>
      <c r="C17" s="362"/>
      <c r="D17" s="362"/>
      <c r="E17" s="369"/>
      <c r="F17" s="369"/>
      <c r="G17" s="369"/>
      <c r="H17" s="369"/>
      <c r="I17" s="369"/>
      <c r="J17" s="62"/>
    </row>
    <row r="18" spans="1:64" ht="15.75" customHeight="1">
      <c r="A18" s="60"/>
      <c r="B18" s="362" t="s">
        <v>48</v>
      </c>
      <c r="C18" s="362"/>
      <c r="D18" s="362"/>
      <c r="E18" s="363"/>
      <c r="F18" s="363"/>
      <c r="G18" s="363"/>
      <c r="H18" s="363"/>
      <c r="I18" s="363"/>
      <c r="J18" s="62"/>
    </row>
    <row r="19" spans="1:64" ht="11.25" customHeight="1">
      <c r="A19" s="60"/>
      <c r="B19" s="339"/>
      <c r="C19" s="339"/>
      <c r="D19" s="339"/>
      <c r="E19" s="339"/>
      <c r="F19" s="339"/>
      <c r="G19" s="339"/>
      <c r="H19" s="339"/>
      <c r="I19" s="339"/>
      <c r="J19" s="62"/>
    </row>
    <row r="20" spans="1:64" ht="15.75" customHeight="1">
      <c r="A20" s="60"/>
      <c r="B20" s="361" t="s">
        <v>49</v>
      </c>
      <c r="C20" s="361"/>
      <c r="D20" s="361"/>
      <c r="E20" s="361"/>
      <c r="F20" s="361"/>
      <c r="G20" s="361"/>
      <c r="H20" s="361"/>
      <c r="I20" s="361"/>
      <c r="J20" s="62"/>
    </row>
    <row r="21" spans="1:64" ht="7.5" customHeight="1">
      <c r="A21" s="60"/>
      <c r="B21" s="339"/>
      <c r="C21" s="339"/>
      <c r="D21" s="339"/>
      <c r="E21" s="339"/>
      <c r="F21" s="339"/>
      <c r="G21" s="339"/>
      <c r="H21" s="339"/>
      <c r="I21" s="339"/>
      <c r="J21" s="62"/>
    </row>
    <row r="22" spans="1:64" ht="15.75" customHeight="1">
      <c r="A22" s="60"/>
      <c r="B22" s="362" t="s">
        <v>50</v>
      </c>
      <c r="C22" s="362"/>
      <c r="D22" s="64" t="s">
        <v>51</v>
      </c>
      <c r="E22" s="370"/>
      <c r="F22" s="370"/>
      <c r="G22" s="65" t="s">
        <v>52</v>
      </c>
      <c r="H22" s="371"/>
      <c r="I22" s="371"/>
      <c r="J22" s="62"/>
    </row>
    <row r="23" spans="1:64" ht="4.5" customHeight="1">
      <c r="A23" s="60"/>
      <c r="B23" s="339"/>
      <c r="C23" s="339"/>
      <c r="D23" s="339"/>
      <c r="E23" s="339"/>
      <c r="F23" s="339"/>
      <c r="G23" s="339"/>
      <c r="H23" s="339"/>
      <c r="I23" s="339"/>
      <c r="J23" s="62"/>
    </row>
    <row r="24" spans="1:64" ht="15.75" customHeight="1">
      <c r="A24" s="60"/>
      <c r="B24" s="372" t="s">
        <v>53</v>
      </c>
      <c r="C24" s="372"/>
      <c r="D24" s="372"/>
      <c r="E24" s="372"/>
      <c r="F24" s="372"/>
      <c r="G24" s="372"/>
      <c r="H24" s="373"/>
      <c r="I24" s="373"/>
      <c r="J24" s="62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</row>
    <row r="25" spans="1:64" ht="11.25" customHeight="1">
      <c r="A25" s="60"/>
      <c r="B25" s="339"/>
      <c r="C25" s="339"/>
      <c r="D25" s="339"/>
      <c r="E25" s="339"/>
      <c r="F25" s="339"/>
      <c r="G25" s="339"/>
      <c r="H25" s="339"/>
      <c r="I25" s="339"/>
      <c r="J25" s="62"/>
    </row>
    <row r="26" spans="1:64" ht="15.6">
      <c r="A26" s="60"/>
      <c r="B26" s="361" t="str">
        <f>"6. REPRESENTATION A L'OMS    (Comité Directeur et Commissions Saison "&amp;Saison-2&amp;"/"&amp;Saison-1&amp;")"</f>
        <v>6. REPRESENTATION A L'OMS    (Comité Directeur et Commissions Saison 2024/2025)</v>
      </c>
      <c r="C26" s="361"/>
      <c r="D26" s="361"/>
      <c r="E26" s="361"/>
      <c r="F26" s="361"/>
      <c r="G26" s="361"/>
      <c r="H26" s="361"/>
      <c r="I26" s="361"/>
      <c r="J26" s="62"/>
    </row>
    <row r="27" spans="1:64" ht="7.5" customHeight="1">
      <c r="A27" s="60"/>
      <c r="B27" s="339"/>
      <c r="C27" s="339"/>
      <c r="D27" s="339"/>
      <c r="E27" s="339"/>
      <c r="F27" s="339"/>
      <c r="G27" s="339"/>
      <c r="H27" s="339"/>
      <c r="I27" s="339"/>
      <c r="J27" s="62"/>
    </row>
    <row r="28" spans="1:64" ht="15.75" customHeight="1">
      <c r="A28" s="60"/>
      <c r="B28" s="362" t="s">
        <v>54</v>
      </c>
      <c r="C28" s="362"/>
      <c r="D28" s="362"/>
      <c r="E28" s="373"/>
      <c r="F28" s="373"/>
      <c r="G28" s="374"/>
      <c r="H28" s="374"/>
      <c r="I28" s="374"/>
      <c r="J28" s="62"/>
    </row>
    <row r="29" spans="1:64" ht="11.25" customHeight="1">
      <c r="A29" s="60"/>
      <c r="B29" s="339"/>
      <c r="C29" s="339"/>
      <c r="D29" s="339"/>
      <c r="E29" s="339"/>
      <c r="F29" s="339"/>
      <c r="G29" s="339"/>
      <c r="H29" s="339"/>
      <c r="I29" s="339"/>
      <c r="J29" s="62"/>
    </row>
    <row r="30" spans="1:64" ht="15.6">
      <c r="A30" s="60"/>
      <c r="B30" s="361" t="str">
        <f>"7. PERSONNES EMPLOYEES PAR L’ASSOCIATION (Saison "&amp;Saison-2&amp;"/"&amp;Saison-1&amp;")"</f>
        <v>7. PERSONNES EMPLOYEES PAR L’ASSOCIATION (Saison 2024/2025)</v>
      </c>
      <c r="C30" s="361"/>
      <c r="D30" s="361"/>
      <c r="E30" s="361"/>
      <c r="F30" s="361"/>
      <c r="G30" s="361"/>
      <c r="H30" s="361"/>
      <c r="I30" s="361"/>
      <c r="J30" s="62"/>
    </row>
    <row r="31" spans="1:64" ht="7.5" customHeight="1">
      <c r="A31" s="60"/>
      <c r="B31" s="339"/>
      <c r="C31" s="339"/>
      <c r="D31" s="339"/>
      <c r="E31" s="339"/>
      <c r="F31" s="339"/>
      <c r="G31" s="339"/>
      <c r="H31" s="339"/>
      <c r="I31" s="339"/>
      <c r="J31" s="62"/>
    </row>
    <row r="32" spans="1:64" ht="15.75" customHeight="1">
      <c r="A32" s="60"/>
      <c r="B32" s="375" t="s">
        <v>55</v>
      </c>
      <c r="C32" s="375"/>
      <c r="D32" s="68"/>
      <c r="E32" s="375" t="s">
        <v>56</v>
      </c>
      <c r="F32" s="375"/>
      <c r="G32" s="375"/>
      <c r="H32" s="68"/>
      <c r="J32" s="62"/>
    </row>
    <row r="33" spans="1:10" ht="4.5" customHeight="1">
      <c r="A33" s="60"/>
      <c r="B33" s="339"/>
      <c r="C33" s="339"/>
      <c r="D33" s="339"/>
      <c r="E33" s="339"/>
      <c r="F33" s="339"/>
      <c r="G33" s="339"/>
      <c r="H33" s="339"/>
      <c r="I33" s="339"/>
      <c r="J33" s="62"/>
    </row>
    <row r="34" spans="1:10" ht="15.75" customHeight="1">
      <c r="A34" s="60"/>
      <c r="B34" s="375" t="s">
        <v>57</v>
      </c>
      <c r="C34" s="375"/>
      <c r="D34" s="68"/>
      <c r="E34" s="375" t="s">
        <v>57</v>
      </c>
      <c r="F34" s="375"/>
      <c r="G34" s="375"/>
      <c r="H34" s="68"/>
      <c r="J34" s="62"/>
    </row>
    <row r="35" spans="1:10" ht="11.25" customHeight="1">
      <c r="A35" s="60"/>
      <c r="B35" s="339"/>
      <c r="C35" s="339"/>
      <c r="D35" s="339"/>
      <c r="E35" s="339"/>
      <c r="F35" s="339"/>
      <c r="G35" s="339"/>
      <c r="H35" s="339"/>
      <c r="I35" s="339"/>
      <c r="J35" s="62"/>
    </row>
    <row r="36" spans="1:10" ht="15.6" hidden="1">
      <c r="A36" s="60"/>
      <c r="B36" s="361" t="str">
        <f>"8. ENCADREMENT ET FORMATION (Saison "&amp;IF(TypeSaison="Décembre",Saison-1,Saison-2&amp;"/"&amp;Saison-1)&amp;")"</f>
        <v>8. ENCADREMENT ET FORMATION (Saison 2025)</v>
      </c>
      <c r="C36" s="361"/>
      <c r="D36" s="361"/>
      <c r="E36" s="361"/>
      <c r="F36" s="361"/>
      <c r="G36" s="361"/>
      <c r="H36" s="361"/>
      <c r="I36" s="361"/>
      <c r="J36" s="62"/>
    </row>
    <row r="37" spans="1:10" ht="7.5" hidden="1" customHeight="1">
      <c r="A37" s="60"/>
      <c r="B37" s="339"/>
      <c r="C37" s="339"/>
      <c r="D37" s="339"/>
      <c r="E37" s="339"/>
      <c r="F37" s="339"/>
      <c r="G37" s="339"/>
      <c r="H37" s="339"/>
      <c r="I37" s="339"/>
      <c r="J37" s="62"/>
    </row>
    <row r="38" spans="1:10" ht="15" hidden="1" customHeight="1">
      <c r="A38" s="60"/>
      <c r="B38" s="376" t="s">
        <v>58</v>
      </c>
      <c r="C38" s="376"/>
      <c r="D38" s="376"/>
      <c r="E38" s="376" t="s">
        <v>59</v>
      </c>
      <c r="F38" s="376"/>
      <c r="G38" s="376"/>
      <c r="H38" s="376"/>
      <c r="I38" s="57"/>
      <c r="J38" s="62"/>
    </row>
    <row r="39" spans="1:10" ht="7.5" hidden="1" customHeight="1">
      <c r="A39" s="60"/>
      <c r="B39" s="339"/>
      <c r="C39" s="339"/>
      <c r="D39" s="339"/>
      <c r="E39" s="339"/>
      <c r="F39" s="339"/>
      <c r="G39" s="339"/>
      <c r="H39" s="339"/>
      <c r="I39" s="339"/>
      <c r="J39" s="62"/>
    </row>
    <row r="40" spans="1:10" ht="15.75" hidden="1" customHeight="1">
      <c r="A40" s="60"/>
      <c r="B40" s="358" t="s">
        <v>60</v>
      </c>
      <c r="C40" s="358"/>
      <c r="D40" s="67"/>
      <c r="E40" s="375" t="s">
        <v>61</v>
      </c>
      <c r="F40" s="375"/>
      <c r="G40" s="375"/>
      <c r="H40" s="67"/>
      <c r="J40" s="62"/>
    </row>
    <row r="41" spans="1:10" ht="4.5" hidden="1" customHeight="1">
      <c r="A41" s="60"/>
      <c r="B41" s="339"/>
      <c r="C41" s="339"/>
      <c r="D41" s="339"/>
      <c r="E41" s="339"/>
      <c r="F41" s="339"/>
      <c r="G41" s="339"/>
      <c r="H41" s="339"/>
      <c r="I41" s="339"/>
      <c r="J41" s="62"/>
    </row>
    <row r="42" spans="1:10" ht="15.75" hidden="1" customHeight="1">
      <c r="A42" s="60"/>
      <c r="B42" s="375" t="s">
        <v>62</v>
      </c>
      <c r="C42" s="375"/>
      <c r="D42" s="68"/>
      <c r="E42" s="375" t="s">
        <v>63</v>
      </c>
      <c r="F42" s="375"/>
      <c r="G42" s="375"/>
      <c r="H42" s="68"/>
      <c r="J42" s="62"/>
    </row>
    <row r="43" spans="1:10" ht="4.5" hidden="1" customHeight="1">
      <c r="A43" s="60"/>
      <c r="B43" s="339"/>
      <c r="C43" s="339"/>
      <c r="D43" s="339"/>
      <c r="E43" s="339"/>
      <c r="F43" s="339"/>
      <c r="G43" s="339"/>
      <c r="H43" s="339"/>
      <c r="I43" s="339"/>
      <c r="J43" s="62"/>
    </row>
    <row r="44" spans="1:10" ht="15.75" hidden="1" customHeight="1">
      <c r="A44" s="60"/>
      <c r="B44" s="358" t="s">
        <v>64</v>
      </c>
      <c r="C44" s="358"/>
      <c r="D44" s="67"/>
      <c r="E44" s="375" t="s">
        <v>65</v>
      </c>
      <c r="F44" s="375"/>
      <c r="G44" s="375"/>
      <c r="H44" s="67"/>
      <c r="J44" s="62"/>
    </row>
    <row r="45" spans="1:10" ht="10.5" hidden="1" customHeight="1">
      <c r="A45" s="60"/>
      <c r="B45" s="339"/>
      <c r="C45" s="339"/>
      <c r="D45" s="339"/>
      <c r="E45" s="339"/>
      <c r="F45" s="339"/>
      <c r="G45" s="339"/>
      <c r="H45" s="339"/>
      <c r="I45" s="339"/>
      <c r="J45" s="62"/>
    </row>
    <row r="46" spans="1:10" ht="15.6">
      <c r="A46" s="60"/>
      <c r="B46" s="361" t="str">
        <f>"8. ACCUEIL DES PERSONNES EN SITUATION DE HANDICAP (Saison "&amp;IF(TypeSaison="Décembre",Saison-1,Saison-2&amp;"/"&amp;Saison-1)&amp;")"</f>
        <v>8. ACCUEIL DES PERSONNES EN SITUATION DE HANDICAP (Saison 2025)</v>
      </c>
      <c r="C46" s="361"/>
      <c r="D46" s="361"/>
      <c r="E46" s="361"/>
      <c r="F46" s="361"/>
      <c r="G46" s="361"/>
      <c r="H46" s="361"/>
      <c r="I46" s="361"/>
      <c r="J46" s="62"/>
    </row>
    <row r="47" spans="1:10" ht="7.5" customHeight="1">
      <c r="A47" s="60"/>
      <c r="B47" s="339"/>
      <c r="C47" s="339"/>
      <c r="D47" s="339"/>
      <c r="E47" s="339"/>
      <c r="F47" s="339"/>
      <c r="G47" s="339"/>
      <c r="H47" s="339"/>
      <c r="I47" s="339"/>
      <c r="J47" s="62"/>
    </row>
    <row r="48" spans="1:10" ht="15.9" customHeight="1">
      <c r="A48" s="60"/>
      <c r="B48" s="375" t="s">
        <v>66</v>
      </c>
      <c r="C48" s="375"/>
      <c r="D48" s="375"/>
      <c r="E48" s="375"/>
      <c r="F48" s="375"/>
      <c r="G48" s="375"/>
      <c r="H48" s="67"/>
      <c r="I48" s="57"/>
      <c r="J48" s="62"/>
    </row>
    <row r="49" spans="1:10" ht="4.5" customHeight="1">
      <c r="A49" s="60"/>
      <c r="B49" s="339"/>
      <c r="C49" s="339"/>
      <c r="D49" s="339"/>
      <c r="E49" s="339"/>
      <c r="F49" s="339"/>
      <c r="G49" s="339"/>
      <c r="H49" s="339"/>
      <c r="I49" s="339"/>
      <c r="J49" s="62"/>
    </row>
    <row r="50" spans="1:10" ht="15.9" customHeight="1">
      <c r="A50" s="60"/>
      <c r="B50" s="375" t="s">
        <v>67</v>
      </c>
      <c r="C50" s="375"/>
      <c r="D50" s="375"/>
      <c r="E50" s="375"/>
      <c r="F50" s="375"/>
      <c r="G50" s="375"/>
      <c r="H50" s="67"/>
      <c r="I50" s="57"/>
      <c r="J50" s="62"/>
    </row>
    <row r="51" spans="1:10" ht="4.5" customHeight="1">
      <c r="A51" s="60"/>
      <c r="B51" s="28"/>
      <c r="C51" s="28"/>
      <c r="D51" s="28"/>
      <c r="E51" s="28"/>
      <c r="F51" s="28"/>
      <c r="G51" s="28"/>
      <c r="H51" s="28"/>
      <c r="I51" s="28"/>
      <c r="J51" s="62"/>
    </row>
    <row r="52" spans="1:10" ht="15.75" customHeight="1">
      <c r="A52" s="60"/>
      <c r="B52" s="375" t="s">
        <v>68</v>
      </c>
      <c r="C52" s="375"/>
      <c r="D52" s="375"/>
      <c r="E52" s="375"/>
      <c r="F52" s="375"/>
      <c r="G52" s="375"/>
      <c r="H52" s="67"/>
      <c r="I52" s="57"/>
      <c r="J52" s="62"/>
    </row>
    <row r="53" spans="1:10" ht="4.5" customHeight="1">
      <c r="A53" s="60"/>
      <c r="B53" s="339"/>
      <c r="C53" s="339"/>
      <c r="D53" s="339"/>
      <c r="E53" s="339"/>
      <c r="F53" s="339"/>
      <c r="G53" s="339"/>
      <c r="H53" s="339"/>
      <c r="I53" s="339"/>
      <c r="J53" s="62"/>
    </row>
    <row r="54" spans="1:10" ht="15" customHeight="1">
      <c r="A54" s="60"/>
      <c r="B54" s="63" t="s">
        <v>69</v>
      </c>
      <c r="C54" s="365" t="s">
        <v>70</v>
      </c>
      <c r="D54" s="365"/>
      <c r="E54" s="365"/>
      <c r="F54" s="365"/>
      <c r="G54" s="365"/>
      <c r="H54" s="365"/>
      <c r="I54" s="365"/>
      <c r="J54" s="62"/>
    </row>
    <row r="55" spans="1:10" ht="4.5" customHeight="1">
      <c r="A55" s="60"/>
      <c r="B55" s="339"/>
      <c r="C55" s="339"/>
      <c r="D55" s="339"/>
      <c r="E55" s="339"/>
      <c r="F55" s="339"/>
      <c r="G55" s="339"/>
      <c r="H55" s="339"/>
      <c r="I55" s="339"/>
      <c r="J55" s="62"/>
    </row>
    <row r="56" spans="1:10" ht="15" customHeight="1">
      <c r="A56" s="60"/>
      <c r="B56" s="69"/>
      <c r="C56" s="377"/>
      <c r="D56" s="377"/>
      <c r="E56" s="377"/>
      <c r="F56" s="377"/>
      <c r="G56" s="377"/>
      <c r="H56" s="377"/>
      <c r="I56" s="377"/>
      <c r="J56" s="62"/>
    </row>
    <row r="57" spans="1:10" ht="45.45" customHeight="1">
      <c r="A57" s="60"/>
      <c r="B57" s="28"/>
      <c r="C57" s="377"/>
      <c r="D57" s="377"/>
      <c r="E57" s="377"/>
      <c r="F57" s="377"/>
      <c r="G57" s="377"/>
      <c r="H57" s="377"/>
      <c r="I57" s="377"/>
      <c r="J57" s="62"/>
    </row>
    <row r="58" spans="1:10" ht="15" customHeight="1">
      <c r="A58" s="60"/>
      <c r="B58" s="69"/>
      <c r="C58" s="377"/>
      <c r="D58" s="377"/>
      <c r="E58" s="377"/>
      <c r="F58" s="377"/>
      <c r="G58" s="377"/>
      <c r="H58" s="377"/>
      <c r="I58" s="377"/>
      <c r="J58" s="62"/>
    </row>
    <row r="59" spans="1:10" ht="45.45" customHeight="1">
      <c r="A59" s="60"/>
      <c r="B59" s="28"/>
      <c r="C59" s="377"/>
      <c r="D59" s="377"/>
      <c r="E59" s="377"/>
      <c r="F59" s="377"/>
      <c r="G59" s="377"/>
      <c r="H59" s="377"/>
      <c r="I59" s="377"/>
      <c r="J59" s="62"/>
    </row>
    <row r="60" spans="1:10" ht="14.85" customHeight="1">
      <c r="A60" s="60"/>
      <c r="B60" s="69"/>
      <c r="C60" s="377"/>
      <c r="D60" s="377"/>
      <c r="E60" s="377"/>
      <c r="F60" s="377"/>
      <c r="G60" s="377"/>
      <c r="H60" s="377"/>
      <c r="I60" s="377"/>
      <c r="J60" s="62"/>
    </row>
    <row r="61" spans="1:10" ht="45.45" customHeight="1">
      <c r="A61" s="60"/>
      <c r="B61" s="28"/>
      <c r="C61" s="377"/>
      <c r="D61" s="377"/>
      <c r="E61" s="377"/>
      <c r="F61" s="377"/>
      <c r="G61" s="377"/>
      <c r="H61" s="377"/>
      <c r="I61" s="377"/>
      <c r="J61" s="62"/>
    </row>
    <row r="62" spans="1:10" ht="15" customHeight="1">
      <c r="A62" s="60"/>
      <c r="B62" s="70"/>
      <c r="C62" s="377"/>
      <c r="D62" s="377"/>
      <c r="E62" s="377"/>
      <c r="F62" s="377"/>
      <c r="G62" s="377"/>
      <c r="H62" s="377"/>
      <c r="I62" s="377"/>
      <c r="J62" s="62"/>
    </row>
    <row r="63" spans="1:10" ht="45.45" customHeight="1">
      <c r="A63" s="60"/>
      <c r="B63" s="28"/>
      <c r="C63" s="377"/>
      <c r="D63" s="377"/>
      <c r="E63" s="377"/>
      <c r="F63" s="377"/>
      <c r="G63" s="377"/>
      <c r="H63" s="377"/>
      <c r="I63" s="377"/>
      <c r="J63" s="62"/>
    </row>
    <row r="64" spans="1:10" ht="126.15" customHeight="1">
      <c r="A64" s="60"/>
      <c r="B64" s="378"/>
      <c r="C64" s="378"/>
      <c r="D64" s="378"/>
      <c r="E64" s="378"/>
      <c r="F64" s="378"/>
      <c r="G64" s="378"/>
      <c r="H64" s="378"/>
      <c r="I64" s="378"/>
      <c r="J64" s="62"/>
    </row>
    <row r="65" spans="1:10" ht="13.2">
      <c r="A65" s="60"/>
      <c r="B65" s="358" t="str">
        <f>NomClub&amp;" "&amp;NomSection&amp;" - Subvention Municipale "&amp;Saison&amp;"    Page 2/10"</f>
        <v xml:space="preserve">  - Subvention Municipale 2026    Page 2/10</v>
      </c>
      <c r="C65" s="358"/>
      <c r="D65" s="358"/>
      <c r="E65" s="358"/>
      <c r="F65" s="358"/>
      <c r="G65" s="358"/>
      <c r="H65" s="358"/>
      <c r="I65" s="358"/>
      <c r="J65" s="62"/>
    </row>
    <row r="66" spans="1:10" ht="13.2">
      <c r="A66" s="58"/>
      <c r="B66" s="378"/>
      <c r="C66" s="378"/>
      <c r="D66" s="378"/>
      <c r="E66" s="378"/>
      <c r="F66" s="378"/>
      <c r="G66" s="378"/>
      <c r="H66" s="378"/>
      <c r="I66" s="378"/>
      <c r="J66" s="59"/>
    </row>
  </sheetData>
  <sheetProtection sheet="1" objects="1" scenarios="1"/>
  <mergeCells count="80">
    <mergeCell ref="B65:I65"/>
    <mergeCell ref="B66:I66"/>
    <mergeCell ref="C56:I57"/>
    <mergeCell ref="C58:I59"/>
    <mergeCell ref="C60:I61"/>
    <mergeCell ref="C62:I63"/>
    <mergeCell ref="B64:I64"/>
    <mergeCell ref="B50:G50"/>
    <mergeCell ref="B52:G52"/>
    <mergeCell ref="B53:I53"/>
    <mergeCell ref="C54:I54"/>
    <mergeCell ref="B55:I55"/>
    <mergeCell ref="B45:I45"/>
    <mergeCell ref="B46:I46"/>
    <mergeCell ref="B47:I47"/>
    <mergeCell ref="B48:G48"/>
    <mergeCell ref="B49:I49"/>
    <mergeCell ref="B41:I41"/>
    <mergeCell ref="B42:C42"/>
    <mergeCell ref="E42:G42"/>
    <mergeCell ref="B43:I43"/>
    <mergeCell ref="B44:C44"/>
    <mergeCell ref="E44:G44"/>
    <mergeCell ref="B38:D38"/>
    <mergeCell ref="E38:H38"/>
    <mergeCell ref="B39:I39"/>
    <mergeCell ref="B40:C40"/>
    <mergeCell ref="E40:G40"/>
    <mergeCell ref="B34:C34"/>
    <mergeCell ref="E34:G34"/>
    <mergeCell ref="B35:I35"/>
    <mergeCell ref="B36:I36"/>
    <mergeCell ref="B37:I37"/>
    <mergeCell ref="B30:I30"/>
    <mergeCell ref="B31:I31"/>
    <mergeCell ref="B32:C32"/>
    <mergeCell ref="E32:G32"/>
    <mergeCell ref="B33:I33"/>
    <mergeCell ref="B27:I27"/>
    <mergeCell ref="B28:D28"/>
    <mergeCell ref="E28:F28"/>
    <mergeCell ref="G28:I28"/>
    <mergeCell ref="B29:I29"/>
    <mergeCell ref="B23:I23"/>
    <mergeCell ref="B24:G24"/>
    <mergeCell ref="H24:I24"/>
    <mergeCell ref="B25:I25"/>
    <mergeCell ref="B26:I26"/>
    <mergeCell ref="B19:I19"/>
    <mergeCell ref="B20:I20"/>
    <mergeCell ref="B21:I21"/>
    <mergeCell ref="B22:C22"/>
    <mergeCell ref="E22:F22"/>
    <mergeCell ref="H22:I22"/>
    <mergeCell ref="B16:I16"/>
    <mergeCell ref="B17:D17"/>
    <mergeCell ref="E17:I17"/>
    <mergeCell ref="B18:D18"/>
    <mergeCell ref="E18:I18"/>
    <mergeCell ref="B13:I13"/>
    <mergeCell ref="B14:D14"/>
    <mergeCell ref="E14:I14"/>
    <mergeCell ref="B15:D15"/>
    <mergeCell ref="E15:I15"/>
    <mergeCell ref="B9:I9"/>
    <mergeCell ref="B10:D10"/>
    <mergeCell ref="E10:I10"/>
    <mergeCell ref="B11:I11"/>
    <mergeCell ref="B12:I12"/>
    <mergeCell ref="B5:D5"/>
    <mergeCell ref="E5:I5"/>
    <mergeCell ref="B6:I6"/>
    <mergeCell ref="B7:I7"/>
    <mergeCell ref="B8:D8"/>
    <mergeCell ref="E8:I8"/>
    <mergeCell ref="B1:I1"/>
    <mergeCell ref="B2:I2"/>
    <mergeCell ref="B3:I3"/>
    <mergeCell ref="B4:D4"/>
    <mergeCell ref="E4:I4"/>
  </mergeCells>
  <dataValidations count="19">
    <dataValidation operator="equal" allowBlank="1" showInputMessage="1" showErrorMessage="1" promptTitle="Votre fédération d'affiliation" prompt="Si vous êtes affiliés à une fédération sportive mettre son nom._x000a_Sinon LAISSEZ LA CELLULE VIDE." sqref="E14" xr:uid="{00000000-0002-0000-0100-000000000000}">
      <formula1>0</formula1>
      <formula2>0</formula2>
    </dataValidation>
    <dataValidation operator="equal" allowBlank="1" showInputMessage="1" showErrorMessage="1" promptTitle="Eventuellement votre 2ème fédération d'affiliation" prompt="Si vous êtes affiliés à une 2ème fédération sportive mettre son nom._x000a_Sinon LAISSEZ LA CELLULE VIDE." sqref="E17" xr:uid="{00000000-0002-0000-0100-000001000000}">
      <formula1>0</formula1>
      <formula2>0</formula2>
    </dataValidation>
    <dataValidation type="whole" allowBlank="1" showInputMessage="1" showErrorMessage="1" errorTitle="Entrée non valide" error="Pas plus de 15 bénévoles élus par club" promptTitle="Votre Conseil d'Administration " prompt="15 membres maximum (un membre par tranche de 10 adhérents)_x000a_Liste des membres élus à fournir en annexe." sqref="H24" xr:uid="{00000000-0002-0000-0100-000002000000}">
      <formula1>0</formula1>
      <formula2>15</formula2>
    </dataValidation>
    <dataValidation type="whole" allowBlank="1" showInputMessage="1" showErrorMessage="1" errorTitle="Entrée non valide" error="15 membres élus maximum !" prompt="15 membres élus maximum (avec un élu par tranche de 10 adhérents)" sqref="I24" xr:uid="{00000000-0002-0000-0100-000003000000}">
      <formula1>0</formula1>
      <formula2>15</formula2>
    </dataValidation>
    <dataValidation type="whole" allowBlank="1" showInputMessage="1" showErrorMessage="1" errorTitle="Entrée non valide" error="Pas plus de 5 représentants par club" promptTitle="Votre implication à l'OMS" prompt="5 maximum (1 au Comité Directeur + 1 maximum dans chacunes des 4 Commissions)" sqref="E28" xr:uid="{00000000-0002-0000-0100-000004000000}">
      <formula1>0</formula1>
      <formula2>5</formula2>
    </dataValidation>
    <dataValidation type="whole" allowBlank="1" showInputMessage="1" showErrorMessage="1" errorTitle="Entrée non valide" error="5 représentants maximum" prompt="5 maximum (1 au Comité directeur + 1 maximum dans chacunes des 4 Commissions)" sqref="F28" xr:uid="{00000000-0002-0000-0100-000005000000}">
      <formula1>0</formula1>
      <formula2>5</formula2>
    </dataValidation>
    <dataValidation type="whole" allowBlank="1" showErrorMessage="1" errorTitle="Entrée non valide" sqref="D32 H32" xr:uid="{00000000-0002-0000-0100-000006000000}">
      <formula1>0</formula1>
      <formula2>20</formula2>
    </dataValidation>
    <dataValidation type="whole" allowBlank="1" showErrorMessage="1" errorTitle="Donnée non valide" error="Au dela de la durée légale" sqref="D34 H34" xr:uid="{00000000-0002-0000-0100-000007000000}">
      <formula1>0</formula1>
      <formula2>D32*1820</formula2>
    </dataValidation>
    <dataValidation type="whole" allowBlank="1" showInputMessage="1" showErrorMessage="1" errorTitle="Entrée non valide" error="Limité à 99" promptTitle="Vos techniciens diplômés" prompt="Nb d'encadrants titulaires d'un diplôme d'initiateur, d'éducateur ou d'entraîneur fédéral ou Jeunesse et Sports._x000a_Liste officielle de la Fédération à fournir en annexe" sqref="D40" xr:uid="{00000000-0002-0000-0100-000008000000}">
      <formula1>0</formula1>
      <formula2>99</formula2>
    </dataValidation>
    <dataValidation type="whole" allowBlank="1" showInputMessage="1" showErrorMessage="1" errorTitle="Entrée non valide" error="Limité à 99" promptTitle="Vos juges et arbitres" prompt="Nb d'encadrants titulaires d'un diplôme officiel de juges ou d'arbitre._x000a_Liste officielle de la Fédération à fournir en annexe" sqref="H40" xr:uid="{00000000-0002-0000-0100-000009000000}">
      <formula1>0</formula1>
      <formula2>99</formula2>
    </dataValidation>
    <dataValidation type="whole" allowBlank="1" showErrorMessage="1" errorTitle="Entrée non valide" error="Limité à 999" sqref="D42 H42" xr:uid="{00000000-0002-0000-0100-00000A000000}">
      <formula1>0</formula1>
      <formula2>999</formula2>
    </dataValidation>
    <dataValidation type="whole" allowBlank="1" showInputMessage="1" showErrorMessage="1" errorTitle="Entrée non valide" error="limité à 99" promptTitle="Vos techniciens en formation" prompt="Nb d'encadrants inscrits à une formation diplômante d'initiateur, de moniteur ou d'entraîneur   pour la saison en cours" sqref="D44" xr:uid="{00000000-0002-0000-0100-00000B000000}">
      <formula1>0</formula1>
      <formula2>99</formula2>
    </dataValidation>
    <dataValidation type="whole" allowBlank="1" showInputMessage="1" showErrorMessage="1" errorTitle="Entrée non valide" error="Limité à 99" promptTitle="Vos juges et arbitres en formation" prompt="Nb de personnes inscrites à une formation diplômante de juge ou d'arbitre pour la saison en cours" sqref="H44" xr:uid="{00000000-0002-0000-0100-00000C000000}">
      <formula1>0</formula1>
      <formula2>99</formula2>
    </dataValidation>
    <dataValidation type="whole" allowBlank="1" showInputMessage="1" showErrorMessage="1" errorTitle="Entrée non valide" error="Limité à 99" promptTitle="Accueil des personnes en situation de handicap" prompt="Liste des personnes en situation de handicap pratiquant une activité sportive toute l'année dans le club à fournir en annexe" sqref="H48 H50" xr:uid="{00000000-0002-0000-0100-00000D000000}">
      <formula1>0</formula1>
      <formula2>99</formula2>
    </dataValidation>
    <dataValidation type="whole" allowBlank="1" showInputMessage="1" showErrorMessage="1" errorTitle="Entréé non valide" error="Limité à 10" promptTitle="Vos actions en faveur du Handicap" prompt="Décrire chacune des actions dans les zones ci-dessous" sqref="H52" xr:uid="{00000000-0002-0000-0100-00000E000000}">
      <formula1>0</formula1>
      <formula2>10</formula2>
    </dataValidation>
    <dataValidation operator="equal" allowBlank="1" showInputMessage="1" showErrorMessage="1" promptTitle="Brève description de votre 1ère action" prompt="Utiliser &lt;Ctrl&gt;+&lt;Entrée&gt; pour retourner à la ligne" sqref="C56" xr:uid="{00000000-0002-0000-0100-00000F000000}">
      <formula1>0</formula1>
      <formula2>0</formula2>
    </dataValidation>
    <dataValidation operator="equal" allowBlank="1" showInputMessage="1" showErrorMessage="1" promptTitle="Brève description de votre 2ème action" prompt="Utiliser &lt;Ctrl&gt;+&lt;Entrée&gt; pour retourner à la ligne" sqref="C58" xr:uid="{00000000-0002-0000-0100-000010000000}">
      <formula1>0</formula1>
      <formula2>0</formula2>
    </dataValidation>
    <dataValidation operator="equal" allowBlank="1" showInputMessage="1" showErrorMessage="1" promptTitle="Brève description de votre 6ème action" prompt="Utiliser &lt;Ctrl&gt;+&lt;Entrée&gt; pour retourner à la ligne" sqref="C60" xr:uid="{00000000-0002-0000-0100-000011000000}">
      <formula1>0</formula1>
      <formula2>0</formula2>
    </dataValidation>
    <dataValidation operator="equal" allowBlank="1" showInputMessage="1" showErrorMessage="1" promptTitle="Brève description de votre 4ème action" prompt="Utiliser &lt;Ctrl&gt;+&lt;Entrée&gt; pour retourner à la ligne" sqref="C62" xr:uid="{00000000-0002-0000-0100-000012000000}">
      <formula1>0</formula1>
      <formula2>0</formula2>
    </dataValidation>
  </dataValidations>
  <printOptions horizontalCentered="1"/>
  <pageMargins left="0.39374999999999999" right="0.39374999999999999" top="0.39374999999999999" bottom="0.39374999999999999" header="0.511811023622047" footer="0.511811023622047"/>
  <pageSetup paperSize="9" fitToHeight="2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3"/>
  <sheetViews>
    <sheetView zoomScaleNormal="100" workbookViewId="0">
      <selection activeCell="B10" sqref="B10"/>
    </sheetView>
  </sheetViews>
  <sheetFormatPr baseColWidth="10" defaultColWidth="11.5546875" defaultRowHeight="12.75" customHeight="1"/>
  <cols>
    <col min="1" max="1" width="3.5546875" customWidth="1"/>
    <col min="2" max="2" width="108.44140625" customWidth="1"/>
    <col min="3" max="3" width="3.5546875" customWidth="1"/>
    <col min="4" max="64" width="11.109375" customWidth="1"/>
  </cols>
  <sheetData>
    <row r="1" spans="1:9" ht="15" customHeight="1">
      <c r="A1" s="15"/>
      <c r="B1" s="16"/>
      <c r="C1" s="17"/>
    </row>
    <row r="2" spans="1:9" ht="15.6">
      <c r="A2" s="379"/>
      <c r="B2" s="72" t="s">
        <v>71</v>
      </c>
      <c r="C2" s="380"/>
      <c r="D2" s="73"/>
      <c r="E2" s="73"/>
      <c r="F2" s="73"/>
      <c r="G2" s="73"/>
      <c r="H2" s="73"/>
      <c r="I2" s="73"/>
    </row>
    <row r="3" spans="1:9" ht="15.75" customHeight="1">
      <c r="A3" s="379"/>
      <c r="B3" s="74"/>
      <c r="C3" s="380"/>
    </row>
    <row r="4" spans="1:9" ht="13.8">
      <c r="A4" s="379"/>
      <c r="B4" s="75" t="s">
        <v>72</v>
      </c>
      <c r="C4" s="380"/>
      <c r="D4" s="76"/>
      <c r="E4" s="76"/>
    </row>
    <row r="5" spans="1:9" ht="13.8">
      <c r="A5" s="379"/>
      <c r="B5" s="74" t="s">
        <v>73</v>
      </c>
      <c r="C5" s="380"/>
    </row>
    <row r="6" spans="1:9" ht="209.4" customHeight="1">
      <c r="A6" s="379"/>
      <c r="B6" s="77"/>
      <c r="C6" s="380"/>
    </row>
    <row r="7" spans="1:9" ht="13.2">
      <c r="A7" s="379"/>
      <c r="B7" s="78"/>
      <c r="C7" s="380"/>
    </row>
    <row r="8" spans="1:9" ht="13.8">
      <c r="A8" s="379"/>
      <c r="B8" s="75" t="s">
        <v>74</v>
      </c>
      <c r="C8" s="380"/>
      <c r="D8" s="76"/>
      <c r="E8" s="76"/>
    </row>
    <row r="9" spans="1:9" ht="13.8">
      <c r="A9" s="379"/>
      <c r="B9" s="74" t="s">
        <v>73</v>
      </c>
      <c r="C9" s="380"/>
    </row>
    <row r="10" spans="1:9" ht="163.35" customHeight="1">
      <c r="A10" s="379"/>
      <c r="B10" s="77"/>
      <c r="C10" s="380"/>
    </row>
    <row r="11" spans="1:9" ht="13.8">
      <c r="A11" s="379"/>
      <c r="B11" s="74"/>
      <c r="C11" s="380"/>
    </row>
    <row r="12" spans="1:9" ht="15.6">
      <c r="A12" s="379"/>
      <c r="B12" s="61" t="s">
        <v>75</v>
      </c>
      <c r="C12" s="380"/>
      <c r="D12" s="76"/>
      <c r="E12" s="76"/>
    </row>
    <row r="13" spans="1:9" ht="25.5" customHeight="1">
      <c r="A13" s="379"/>
      <c r="B13" s="66" t="s">
        <v>76</v>
      </c>
      <c r="C13" s="380"/>
    </row>
    <row r="14" spans="1:9" ht="13.8">
      <c r="A14" s="379"/>
      <c r="B14" s="79" t="s">
        <v>77</v>
      </c>
      <c r="C14" s="380"/>
    </row>
    <row r="15" spans="1:9" ht="13.8">
      <c r="A15" s="379"/>
      <c r="B15" s="74"/>
      <c r="C15" s="380"/>
    </row>
    <row r="16" spans="1:9" ht="70.05" customHeight="1">
      <c r="A16" s="379"/>
      <c r="B16" s="77"/>
      <c r="C16" s="380"/>
    </row>
    <row r="17" spans="1:3" ht="13.8">
      <c r="A17" s="379"/>
      <c r="B17" s="74"/>
      <c r="C17" s="380"/>
    </row>
    <row r="18" spans="1:3" ht="13.8">
      <c r="A18" s="379"/>
      <c r="B18" s="79" t="s">
        <v>78</v>
      </c>
      <c r="C18" s="380"/>
    </row>
    <row r="19" spans="1:3" ht="13.2">
      <c r="A19" s="379"/>
      <c r="C19" s="380"/>
    </row>
    <row r="20" spans="1:3" ht="70.05" customHeight="1">
      <c r="A20" s="379"/>
      <c r="B20" s="77"/>
      <c r="C20" s="380"/>
    </row>
    <row r="21" spans="1:3" ht="125.25" customHeight="1">
      <c r="A21" s="379"/>
      <c r="B21" s="80"/>
      <c r="C21" s="380"/>
    </row>
    <row r="22" spans="1:3" ht="13.2">
      <c r="A22" s="379"/>
      <c r="B22" s="57" t="str">
        <f>NomClub&amp;" "&amp;NomSection&amp;" - Subvention Municipale "&amp;Saison&amp;"    Page 3/10"</f>
        <v xml:space="preserve">  - Subvention Municipale 2026    Page 3/10</v>
      </c>
      <c r="C22" s="380"/>
    </row>
    <row r="23" spans="1:3" ht="13.2">
      <c r="A23" s="58"/>
      <c r="B23" s="81"/>
      <c r="C23" s="59"/>
    </row>
  </sheetData>
  <sheetProtection sheet="1" objects="1" scenarios="1"/>
  <mergeCells count="2">
    <mergeCell ref="A2:A22"/>
    <mergeCell ref="C2:C22"/>
  </mergeCells>
  <dataValidations count="3">
    <dataValidation operator="equal" allowBlank="1" showInputMessage="1" showErrorMessage="1" promptTitle="Vos achats de matériel de l'année écoulée" prompt="Utilisez &lt;Ctrl&gt;+&lt;Entrée&gt;_x000a_pour retourner à la ligne" sqref="B6" xr:uid="{00000000-0002-0000-0200-000000000000}">
      <formula1>0</formula1>
      <formula2>0</formula2>
    </dataValidation>
    <dataValidation operator="equal" allowBlank="1" showInputMessage="1" showErrorMessage="1" promptTitle="Vos achats de mobilier de l'année écoulée" prompt="Utilisez &lt;Ctrl&gt;+&lt;Entrée&gt;_x000a_pour retourner à la ligne" sqref="B10" xr:uid="{00000000-0002-0000-0200-000001000000}">
      <formula1>0</formula1>
      <formula2>0</formula2>
    </dataValidation>
    <dataValidation operator="equal" allowBlank="1" showInputMessage="1" showErrorMessage="1" prompt="Utilisez &lt;Ctrl&gt;+&lt;Entrée&gt;_x000a_pour retourner à la ligne" sqref="B16 B20" xr:uid="{00000000-0002-0000-0200-000002000000}">
      <formula1>0</formula1>
      <formula2>0</formula2>
    </dataValidation>
  </dataValidations>
  <printOptions horizontalCentered="1"/>
  <pageMargins left="0.39374999999999999" right="0.39374999999999999" top="0.39374999999999999" bottom="0.39374999999999999" header="0.511811023622047" footer="0.511811023622047"/>
  <pageSetup paperSize="9" fitToHeight="2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L25"/>
  <sheetViews>
    <sheetView zoomScaleNormal="100" workbookViewId="0">
      <selection activeCell="B6" sqref="B6"/>
    </sheetView>
  </sheetViews>
  <sheetFormatPr baseColWidth="10" defaultColWidth="11.5546875" defaultRowHeight="12.75" customHeight="1"/>
  <cols>
    <col min="1" max="1" width="3.5546875" customWidth="1"/>
    <col min="2" max="2" width="17.109375" customWidth="1"/>
    <col min="3" max="3" width="37.109375" customWidth="1"/>
    <col min="4" max="4" width="17.109375" customWidth="1"/>
    <col min="5" max="5" width="37.44140625" customWidth="1"/>
    <col min="6" max="6" width="3.5546875" customWidth="1"/>
    <col min="7" max="64" width="11.109375" customWidth="1"/>
  </cols>
  <sheetData>
    <row r="1" spans="1:6" ht="27.75" customHeight="1">
      <c r="A1" s="15"/>
      <c r="B1" s="14"/>
      <c r="C1" s="14"/>
      <c r="D1" s="14"/>
      <c r="E1" s="14"/>
      <c r="F1" s="82" t="s">
        <v>79</v>
      </c>
    </row>
    <row r="2" spans="1:6" ht="15.6">
      <c r="A2" s="379"/>
      <c r="B2" s="381" t="s">
        <v>80</v>
      </c>
      <c r="C2" s="381"/>
      <c r="D2" s="381"/>
      <c r="E2" s="381"/>
      <c r="F2" s="382"/>
    </row>
    <row r="3" spans="1:6" ht="11.25" customHeight="1">
      <c r="A3" s="379"/>
      <c r="B3" s="339"/>
      <c r="C3" s="339"/>
      <c r="D3" s="339"/>
      <c r="E3" s="339"/>
      <c r="F3" s="382"/>
    </row>
    <row r="4" spans="1:6" ht="75.3" customHeight="1">
      <c r="A4" s="379"/>
      <c r="B4" s="83" t="s">
        <v>81</v>
      </c>
      <c r="C4" s="77"/>
      <c r="D4" s="84"/>
      <c r="E4" s="77"/>
      <c r="F4" s="382"/>
    </row>
    <row r="5" spans="1:6" ht="33.75" customHeight="1">
      <c r="A5" s="379"/>
      <c r="B5" s="339"/>
      <c r="C5" s="339"/>
      <c r="D5" s="339"/>
      <c r="E5" s="339"/>
      <c r="F5" s="382"/>
    </row>
    <row r="6" spans="1:6" ht="15.75" customHeight="1">
      <c r="A6" s="379"/>
      <c r="B6" s="383" t="str">
        <f>"11. RESULTATS EN COMPETITION - SAISON "&amp;IF(TypeSaison="Décembre",Saison-1,Saison-2&amp;"/"&amp;Saison-1)</f>
        <v>11. RESULTATS EN COMPETITION - SAISON 2025</v>
      </c>
      <c r="C6" s="383"/>
      <c r="D6" s="383"/>
      <c r="E6" s="383"/>
      <c r="F6" s="382"/>
    </row>
    <row r="7" spans="1:6" ht="11.25" customHeight="1">
      <c r="A7" s="379"/>
      <c r="B7" s="339"/>
      <c r="C7" s="339"/>
      <c r="D7" s="339"/>
      <c r="E7" s="339"/>
      <c r="F7" s="382"/>
    </row>
    <row r="8" spans="1:6" ht="16.5" customHeight="1">
      <c r="A8" s="379"/>
      <c r="B8" s="384" t="s">
        <v>82</v>
      </c>
      <c r="C8" s="384"/>
      <c r="D8" s="384"/>
      <c r="E8" s="384"/>
      <c r="F8" s="382"/>
    </row>
    <row r="9" spans="1:6" ht="18" customHeight="1">
      <c r="A9" s="379"/>
      <c r="B9" s="385" t="s">
        <v>83</v>
      </c>
      <c r="C9" s="385"/>
      <c r="D9" s="385" t="s">
        <v>84</v>
      </c>
      <c r="E9" s="385"/>
      <c r="F9" s="382"/>
    </row>
    <row r="10" spans="1:6" ht="13.5" customHeight="1">
      <c r="A10" s="379"/>
      <c r="B10" s="67"/>
      <c r="C10" t="s">
        <v>85</v>
      </c>
      <c r="D10" s="67"/>
      <c r="E10" t="s">
        <v>85</v>
      </c>
      <c r="F10" s="382"/>
    </row>
    <row r="11" spans="1:6" ht="4.5" customHeight="1">
      <c r="A11" s="379"/>
      <c r="B11" s="374"/>
      <c r="C11" s="374"/>
      <c r="D11" s="374"/>
      <c r="E11" s="374"/>
      <c r="F11" s="382"/>
    </row>
    <row r="12" spans="1:6" ht="13.5" customHeight="1">
      <c r="A12" s="379"/>
      <c r="B12" s="67"/>
      <c r="C12" t="s">
        <v>86</v>
      </c>
      <c r="D12" s="67"/>
      <c r="E12" t="s">
        <v>86</v>
      </c>
      <c r="F12" s="382"/>
    </row>
    <row r="13" spans="1:6" ht="4.5" customHeight="1">
      <c r="A13" s="379"/>
      <c r="B13" s="374"/>
      <c r="C13" s="374"/>
      <c r="D13" s="374"/>
      <c r="E13" s="374"/>
      <c r="F13" s="382"/>
    </row>
    <row r="14" spans="1:6" ht="13.5" customHeight="1">
      <c r="A14" s="379"/>
      <c r="B14" s="67"/>
      <c r="C14" t="s">
        <v>87</v>
      </c>
      <c r="D14" s="67"/>
      <c r="E14" t="s">
        <v>87</v>
      </c>
      <c r="F14" s="382"/>
    </row>
    <row r="15" spans="1:6" ht="15.75" customHeight="1">
      <c r="A15" s="379"/>
      <c r="B15" s="386"/>
      <c r="C15" s="386"/>
      <c r="D15" s="386"/>
      <c r="E15" s="386"/>
      <c r="F15" s="382"/>
    </row>
    <row r="16" spans="1:6" ht="15.6">
      <c r="A16" s="379"/>
      <c r="B16" s="384" t="s">
        <v>88</v>
      </c>
      <c r="C16" s="384"/>
      <c r="D16" s="384"/>
      <c r="E16" s="384"/>
      <c r="F16" s="382"/>
    </row>
    <row r="17" spans="1:64" ht="8.25" customHeight="1">
      <c r="A17" s="379"/>
      <c r="B17" s="386"/>
      <c r="C17" s="386"/>
      <c r="D17" s="386"/>
      <c r="E17" s="386"/>
      <c r="F17" s="382"/>
    </row>
    <row r="18" spans="1:64" ht="306.75" customHeight="1">
      <c r="A18" s="379"/>
      <c r="B18" s="387"/>
      <c r="C18" s="387"/>
      <c r="D18" s="387"/>
      <c r="E18" s="387"/>
      <c r="F18" s="382"/>
    </row>
    <row r="19" spans="1:64" ht="16.350000000000001" customHeight="1">
      <c r="A19" s="379"/>
      <c r="B19" s="339"/>
      <c r="C19" s="339"/>
      <c r="D19" s="339"/>
      <c r="E19" s="339"/>
      <c r="F19" s="382"/>
    </row>
    <row r="20" spans="1:64" ht="15.75" customHeight="1">
      <c r="A20" s="379"/>
      <c r="B20" s="361" t="s">
        <v>89</v>
      </c>
      <c r="C20" s="361"/>
      <c r="D20" s="361"/>
      <c r="E20" s="361"/>
      <c r="F20" s="382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</row>
    <row r="21" spans="1:64" ht="8.25" customHeight="1">
      <c r="A21" s="379"/>
      <c r="B21" s="386"/>
      <c r="C21" s="386"/>
      <c r="D21" s="386"/>
      <c r="E21" s="386"/>
      <c r="F21" s="382"/>
    </row>
    <row r="22" spans="1:64" ht="173.85" customHeight="1">
      <c r="A22" s="379"/>
      <c r="B22" s="388"/>
      <c r="C22" s="388"/>
      <c r="D22" s="388"/>
      <c r="E22" s="388"/>
      <c r="F22" s="382"/>
    </row>
    <row r="23" spans="1:64" ht="44.7" customHeight="1">
      <c r="A23" s="379"/>
      <c r="B23" s="389"/>
      <c r="C23" s="389"/>
      <c r="D23" s="389"/>
      <c r="E23" s="389"/>
      <c r="F23" s="382"/>
    </row>
    <row r="24" spans="1:64" ht="13.2">
      <c r="A24" s="379"/>
      <c r="B24" s="358" t="str">
        <f>NomClub&amp;" "&amp;NomSection&amp;" - Subvention Municipale "&amp;Saison&amp;"    Page 4/10"</f>
        <v xml:space="preserve">  - Subvention Municipale 2026    Page 4/10</v>
      </c>
      <c r="C24" s="358"/>
      <c r="D24" s="358"/>
      <c r="E24" s="358"/>
      <c r="F24" s="382"/>
    </row>
    <row r="25" spans="1:64" ht="13.2">
      <c r="A25" s="58"/>
      <c r="B25" s="378"/>
      <c r="C25" s="378"/>
      <c r="D25" s="378"/>
      <c r="E25" s="378"/>
      <c r="F25" s="59"/>
    </row>
  </sheetData>
  <sheetProtection sheet="1" objects="1" scenarios="1"/>
  <mergeCells count="24">
    <mergeCell ref="B23:E23"/>
    <mergeCell ref="B24:E24"/>
    <mergeCell ref="B25:E25"/>
    <mergeCell ref="B18:E18"/>
    <mergeCell ref="B19:E19"/>
    <mergeCell ref="B20:E20"/>
    <mergeCell ref="B21:E21"/>
    <mergeCell ref="B22:E22"/>
    <mergeCell ref="B1:E1"/>
    <mergeCell ref="A2:A24"/>
    <mergeCell ref="B2:E2"/>
    <mergeCell ref="F2:F24"/>
    <mergeCell ref="B3:E3"/>
    <mergeCell ref="B5:E5"/>
    <mergeCell ref="B6:E6"/>
    <mergeCell ref="B7:E7"/>
    <mergeCell ref="B8:E8"/>
    <mergeCell ref="B9:C9"/>
    <mergeCell ref="D9:E9"/>
    <mergeCell ref="B11:E11"/>
    <mergeCell ref="B13:E13"/>
    <mergeCell ref="B15:E15"/>
    <mergeCell ref="B16:E16"/>
    <mergeCell ref="B17:E17"/>
  </mergeCells>
  <dataValidations count="7">
    <dataValidation operator="equal" allowBlank="1" showInputMessage="1" showErrorMessage="1" prompt="Utilisez &lt;Ctrl&gt;+&lt;Entrée&gt;_x000a_pour changer de ligne" sqref="C4 E4 B18 B22" xr:uid="{00000000-0002-0000-0300-000000000000}">
      <formula1>0</formula1>
      <formula2>0</formula2>
    </dataValidation>
    <dataValidation type="whole" allowBlank="1" showInputMessage="1" showErrorMessage="1" errorTitle="Entrée non valide" error="Limité à 100" promptTitle="Vos équipes en département" prompt="Mettre le nombre d'équipes ayant participé ou atteint le niveau départemental maximum" sqref="B10" xr:uid="{00000000-0002-0000-0300-000001000000}">
      <formula1>0</formula1>
      <formula2>100</formula2>
    </dataValidation>
    <dataValidation type="whole" allowBlank="1" showInputMessage="1" showErrorMessage="1" errorTitle="Entrée non valide" error="Limité à 1000" promptTitle="Vos individuels en département" prompt="Mettre le nombre d'individuels ayant participé ou atteint le niveau départemental maximum" sqref="D10" xr:uid="{00000000-0002-0000-0300-000002000000}">
      <formula1>0</formula1>
      <formula2>1000</formula2>
    </dataValidation>
    <dataValidation type="whole" allowBlank="1" showInputMessage="1" showErrorMessage="1" errorTitle="Entrée non valide" error="Limité à 100" promptTitle="Vos équipes en Région" prompt="Mettre le nombre d'équipes ayant participé ou atteint le niveau régional maximum_x000a_  et non comptés dans le niveau inférieur." sqref="B12" xr:uid="{00000000-0002-0000-0300-000003000000}">
      <formula1>0</formula1>
      <formula2>100</formula2>
    </dataValidation>
    <dataValidation type="whole" allowBlank="1" showInputMessage="1" showErrorMessage="1" errorTitle="Entrée non valide" error="Limité à 1000" promptTitle="Vos individuels en Région" prompt="Mettre le nombre d'individuels ayant participé ou atteint le niveau régional maximum_x000a_et non comptés dans le niveau inférieur." sqref="D12" xr:uid="{00000000-0002-0000-0300-000004000000}">
      <formula1>0</formula1>
      <formula2>1000</formula2>
    </dataValidation>
    <dataValidation type="whole" allowBlank="1" showInputMessage="1" showErrorMessage="1" errorTitle="Entrée non valide" error="Limité à 100" promptTitle="Vos équipes en Inter-région ou en National" prompt="Mettre le nombre d'équipes ayant participé ou atteint un niveau au dela du régional_x000a_et non comptés dans les niveaux inférieurs." sqref="B14" xr:uid="{00000000-0002-0000-0300-000005000000}">
      <formula1>0</formula1>
      <formula2>100</formula2>
    </dataValidation>
    <dataValidation type="whole" allowBlank="1" showInputMessage="1" showErrorMessage="1" errorTitle="Entrée non valide" error="Limité à 1000" promptTitle="Vos individuels en Inter-région et en National" prompt="Mettre le nombre d'individuels ayant participé ou atteint un niveau au delà du régional_x000a_et non comptés dans les niveaux inférieurs." sqref="D14" xr:uid="{00000000-0002-0000-0300-000006000000}">
      <formula1>0</formula1>
      <formula2>1000</formula2>
    </dataValidation>
  </dataValidations>
  <printOptions horizontalCentered="1"/>
  <pageMargins left="0.39374999999999999" right="0.39374999999999999" top="0.39374999999999999" bottom="0.39374999999999999" header="0.511811023622047" footer="0.511811023622047"/>
  <pageSetup paperSize="9" fitToHeight="2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L38"/>
  <sheetViews>
    <sheetView zoomScaleNormal="100" workbookViewId="0">
      <selection activeCell="B35" sqref="B35"/>
    </sheetView>
  </sheetViews>
  <sheetFormatPr baseColWidth="10" defaultColWidth="11.5546875" defaultRowHeight="12.75" customHeight="1"/>
  <cols>
    <col min="1" max="1" width="3.5546875" customWidth="1"/>
    <col min="2" max="2" width="15.6640625" customWidth="1"/>
    <col min="3" max="3" width="7.109375" customWidth="1"/>
    <col min="4" max="4" width="1.109375" customWidth="1"/>
    <col min="5" max="6" width="7.109375" customWidth="1"/>
    <col min="7" max="7" width="0.6640625" customWidth="1"/>
    <col min="8" max="9" width="7.109375" customWidth="1"/>
    <col min="10" max="10" width="0.6640625" customWidth="1"/>
    <col min="11" max="12" width="7.109375" customWidth="1"/>
    <col min="13" max="13" width="0.6640625" customWidth="1"/>
    <col min="14" max="15" width="7.109375" customWidth="1"/>
    <col min="16" max="16" width="0.6640625" customWidth="1"/>
    <col min="17" max="18" width="7.109375" customWidth="1"/>
    <col min="19" max="19" width="0.6640625" customWidth="1"/>
    <col min="20" max="20" width="7.109375" customWidth="1"/>
    <col min="21" max="21" width="10.33203125" customWidth="1"/>
    <col min="22" max="22" width="0.6640625" customWidth="1"/>
    <col min="23" max="24" width="10.33203125" customWidth="1"/>
    <col min="25" max="25" width="0.6640625" customWidth="1"/>
    <col min="26" max="26" width="10.33203125" customWidth="1"/>
    <col min="27" max="27" width="3.5546875" customWidth="1"/>
    <col min="28" max="64" width="11.44140625" customWidth="1"/>
  </cols>
  <sheetData>
    <row r="1" spans="1:64" ht="13.2">
      <c r="A1" s="15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7"/>
    </row>
    <row r="2" spans="1:64" ht="45" customHeight="1">
      <c r="A2" s="18"/>
      <c r="B2" s="86"/>
      <c r="C2" s="86"/>
      <c r="D2" s="86"/>
      <c r="E2" s="390" t="str">
        <f>"ASSOCIATION : "&amp;NomClub&amp;" "&amp;NomSection</f>
        <v xml:space="preserve">ASSOCIATION :  </v>
      </c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19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</row>
    <row r="3" spans="1:64" ht="21.75" customHeight="1">
      <c r="A3" s="18"/>
      <c r="B3" s="391" t="s">
        <v>90</v>
      </c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1"/>
      <c r="W3" s="391"/>
      <c r="X3" s="391"/>
      <c r="Y3" s="391"/>
      <c r="Z3" s="391"/>
      <c r="AA3" s="19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</row>
    <row r="4" spans="1:64" ht="21.75" customHeight="1">
      <c r="A4" s="18"/>
      <c r="B4" s="392" t="str">
        <f>"SAISON "&amp; IF(TypeSaison = "Décembre",AnSaison,AnSaison-1&amp;"/"&amp;AnSaison)</f>
        <v>SAISON 2024</v>
      </c>
      <c r="C4" s="392"/>
      <c r="D4" s="392"/>
      <c r="E4" s="392"/>
      <c r="F4" s="392"/>
      <c r="G4" s="392"/>
      <c r="H4" s="392"/>
      <c r="I4" s="392"/>
      <c r="J4" s="392"/>
      <c r="K4" s="392"/>
      <c r="L4" s="392"/>
      <c r="M4" s="392"/>
      <c r="N4" s="392"/>
      <c r="O4" s="392"/>
      <c r="P4" s="392"/>
      <c r="Q4" s="392"/>
      <c r="R4" s="392"/>
      <c r="S4" s="392"/>
      <c r="T4" s="392"/>
      <c r="U4" s="392"/>
      <c r="V4" s="392"/>
      <c r="W4" s="392"/>
      <c r="X4" s="392"/>
      <c r="Y4" s="392"/>
      <c r="Z4" s="392"/>
      <c r="AA4" s="19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</row>
    <row r="5" spans="1:64" ht="48" customHeight="1">
      <c r="A5" s="18"/>
      <c r="B5" s="87"/>
      <c r="C5" s="393" t="s">
        <v>91</v>
      </c>
      <c r="D5" s="393"/>
      <c r="E5" s="393"/>
      <c r="F5" s="393"/>
      <c r="G5" s="393"/>
      <c r="H5" s="393"/>
      <c r="I5" s="393" t="s">
        <v>92</v>
      </c>
      <c r="J5" s="393"/>
      <c r="K5" s="393"/>
      <c r="L5" s="393"/>
      <c r="M5" s="393"/>
      <c r="N5" s="393"/>
      <c r="O5" s="393" t="s">
        <v>93</v>
      </c>
      <c r="P5" s="393"/>
      <c r="Q5" s="393"/>
      <c r="R5" s="393"/>
      <c r="S5" s="393"/>
      <c r="T5" s="393"/>
      <c r="U5" s="394" t="s">
        <v>94</v>
      </c>
      <c r="V5" s="394"/>
      <c r="W5" s="394"/>
      <c r="X5" s="394"/>
      <c r="Y5" s="394"/>
      <c r="Z5" s="394"/>
      <c r="AA5" s="19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</row>
    <row r="6" spans="1:64" ht="12.75" customHeight="1">
      <c r="A6" s="18"/>
      <c r="B6" s="88" t="s">
        <v>95</v>
      </c>
      <c r="C6" s="395" t="s">
        <v>96</v>
      </c>
      <c r="D6" s="395"/>
      <c r="E6" s="395"/>
      <c r="F6" s="395" t="s">
        <v>97</v>
      </c>
      <c r="G6" s="395"/>
      <c r="H6" s="395"/>
      <c r="I6" s="395" t="s">
        <v>96</v>
      </c>
      <c r="J6" s="395"/>
      <c r="K6" s="395"/>
      <c r="L6" s="395" t="s">
        <v>97</v>
      </c>
      <c r="M6" s="395"/>
      <c r="N6" s="395"/>
      <c r="O6" s="395" t="s">
        <v>96</v>
      </c>
      <c r="P6" s="395"/>
      <c r="Q6" s="395"/>
      <c r="R6" s="395" t="s">
        <v>97</v>
      </c>
      <c r="S6" s="395"/>
      <c r="T6" s="395"/>
      <c r="U6" s="396" t="s">
        <v>96</v>
      </c>
      <c r="V6" s="396"/>
      <c r="W6" s="396"/>
      <c r="X6" s="397" t="s">
        <v>97</v>
      </c>
      <c r="Y6" s="397"/>
      <c r="Z6" s="397"/>
      <c r="AA6" s="19"/>
    </row>
    <row r="7" spans="1:64" ht="13.8">
      <c r="A7" s="18"/>
      <c r="B7" s="89"/>
      <c r="C7" s="90" t="s">
        <v>98</v>
      </c>
      <c r="D7" s="91"/>
      <c r="E7" s="90" t="s">
        <v>99</v>
      </c>
      <c r="F7" s="90" t="s">
        <v>98</v>
      </c>
      <c r="G7" s="91"/>
      <c r="H7" s="92" t="s">
        <v>99</v>
      </c>
      <c r="I7" s="90" t="s">
        <v>98</v>
      </c>
      <c r="J7" s="91"/>
      <c r="K7" s="90" t="s">
        <v>99</v>
      </c>
      <c r="L7" s="90" t="s">
        <v>98</v>
      </c>
      <c r="M7" s="91"/>
      <c r="N7" s="92" t="s">
        <v>99</v>
      </c>
      <c r="O7" s="90" t="s">
        <v>98</v>
      </c>
      <c r="P7" s="91"/>
      <c r="Q7" s="90" t="s">
        <v>99</v>
      </c>
      <c r="R7" s="90" t="s">
        <v>98</v>
      </c>
      <c r="S7" s="91"/>
      <c r="T7" s="92" t="s">
        <v>99</v>
      </c>
      <c r="U7" s="93" t="s">
        <v>98</v>
      </c>
      <c r="V7" s="94"/>
      <c r="W7" s="95" t="s">
        <v>99</v>
      </c>
      <c r="X7" s="95" t="s">
        <v>98</v>
      </c>
      <c r="Y7" s="94"/>
      <c r="Z7" s="96" t="s">
        <v>99</v>
      </c>
      <c r="AA7" s="19"/>
    </row>
    <row r="8" spans="1:64" ht="22.5" customHeight="1">
      <c r="A8" s="18"/>
      <c r="B8" s="398" t="str">
        <f>"Moins de 7 ans "&amp;AnSaison-7 &amp;" et après"</f>
        <v>Moins de 7 ans 2017 et après</v>
      </c>
      <c r="C8" s="97"/>
      <c r="D8" s="98"/>
      <c r="E8" s="99"/>
      <c r="F8" s="100"/>
      <c r="G8" s="98"/>
      <c r="H8" s="99"/>
      <c r="I8" s="97"/>
      <c r="J8" s="98"/>
      <c r="K8" s="99"/>
      <c r="L8" s="100"/>
      <c r="M8" s="98"/>
      <c r="N8" s="99"/>
      <c r="O8" s="101"/>
      <c r="P8" s="98"/>
      <c r="Q8" s="101"/>
      <c r="R8" s="101"/>
      <c r="S8" s="98"/>
      <c r="T8" s="101"/>
      <c r="U8" s="101">
        <f>C8+I8+O8</f>
        <v>0</v>
      </c>
      <c r="V8" s="98"/>
      <c r="W8" s="102">
        <f>E8+K8+Q8</f>
        <v>0</v>
      </c>
      <c r="X8" s="103">
        <f>F8+L8+R8</f>
        <v>0</v>
      </c>
      <c r="Y8" s="98"/>
      <c r="Z8" s="104">
        <f>H8+N8+T8</f>
        <v>0</v>
      </c>
      <c r="AA8" s="19"/>
      <c r="AB8" s="105"/>
      <c r="AE8" s="106"/>
    </row>
    <row r="9" spans="1:64" ht="15" customHeight="1">
      <c r="A9" s="18"/>
      <c r="B9" s="398"/>
      <c r="C9" s="399">
        <f>C8+E8</f>
        <v>0</v>
      </c>
      <c r="D9" s="399"/>
      <c r="E9" s="399"/>
      <c r="F9" s="400">
        <f>F8+H8</f>
        <v>0</v>
      </c>
      <c r="G9" s="400"/>
      <c r="H9" s="400"/>
      <c r="I9" s="399">
        <f>I8+K8</f>
        <v>0</v>
      </c>
      <c r="J9" s="399"/>
      <c r="K9" s="399"/>
      <c r="L9" s="400">
        <f>L8+N8</f>
        <v>0</v>
      </c>
      <c r="M9" s="400"/>
      <c r="N9" s="400"/>
      <c r="O9" s="399"/>
      <c r="P9" s="399"/>
      <c r="Q9" s="399"/>
      <c r="R9" s="400"/>
      <c r="S9" s="400"/>
      <c r="T9" s="400"/>
      <c r="U9" s="401">
        <f>U8+W8</f>
        <v>0</v>
      </c>
      <c r="V9" s="401"/>
      <c r="W9" s="401"/>
      <c r="X9" s="402">
        <f>X8+Z8</f>
        <v>0</v>
      </c>
      <c r="Y9" s="402"/>
      <c r="Z9" s="402"/>
      <c r="AA9" s="19"/>
      <c r="AB9" s="105"/>
    </row>
    <row r="10" spans="1:64" ht="15" customHeight="1">
      <c r="A10" s="18"/>
      <c r="B10" s="398"/>
      <c r="C10" s="403"/>
      <c r="D10" s="403"/>
      <c r="E10" s="404">
        <f>C9+F9</f>
        <v>0</v>
      </c>
      <c r="F10" s="404"/>
      <c r="G10" s="403"/>
      <c r="H10" s="403"/>
      <c r="I10" s="403"/>
      <c r="J10" s="403"/>
      <c r="K10" s="404">
        <f>I9+L9</f>
        <v>0</v>
      </c>
      <c r="L10" s="404"/>
      <c r="M10" s="403"/>
      <c r="N10" s="403"/>
      <c r="O10" s="403"/>
      <c r="P10" s="403"/>
      <c r="Q10" s="404">
        <v>0</v>
      </c>
      <c r="R10" s="404"/>
      <c r="S10" s="403"/>
      <c r="T10" s="403"/>
      <c r="U10" s="405"/>
      <c r="V10" s="405"/>
      <c r="W10" s="406">
        <f>U9+X9</f>
        <v>0</v>
      </c>
      <c r="X10" s="406"/>
      <c r="Y10" s="407"/>
      <c r="Z10" s="407"/>
      <c r="AA10" s="19"/>
    </row>
    <row r="11" spans="1:64" ht="22.5" customHeight="1">
      <c r="A11" s="18"/>
      <c r="B11" s="398" t="str">
        <f>"    7 à 14 ans     "&amp;AnSaison-14&amp;" à "&amp;AnSaison-8</f>
        <v xml:space="preserve">    7 à 14 ans     2010 à 2016</v>
      </c>
      <c r="C11" s="97"/>
      <c r="D11" s="98"/>
      <c r="E11" s="99"/>
      <c r="F11" s="100"/>
      <c r="G11" s="98"/>
      <c r="H11" s="99"/>
      <c r="I11" s="97"/>
      <c r="J11" s="98"/>
      <c r="K11" s="99"/>
      <c r="L11" s="100"/>
      <c r="M11" s="98"/>
      <c r="N11" s="99"/>
      <c r="O11" s="97"/>
      <c r="P11" s="98"/>
      <c r="Q11" s="99"/>
      <c r="R11" s="100"/>
      <c r="S11" s="98"/>
      <c r="T11" s="99"/>
      <c r="U11" s="101">
        <f>C11+I11+O11</f>
        <v>0</v>
      </c>
      <c r="V11" s="98"/>
      <c r="W11" s="102">
        <f>E11+K11+Q11</f>
        <v>0</v>
      </c>
      <c r="X11" s="103">
        <f>F11+L11+R11</f>
        <v>0</v>
      </c>
      <c r="Y11" s="98"/>
      <c r="Z11" s="104">
        <f>H11+N11+T11</f>
        <v>0</v>
      </c>
      <c r="AA11" s="19"/>
    </row>
    <row r="12" spans="1:64" ht="15" customHeight="1">
      <c r="A12" s="18"/>
      <c r="B12" s="398"/>
      <c r="C12" s="399">
        <f>C11+E11</f>
        <v>0</v>
      </c>
      <c r="D12" s="399"/>
      <c r="E12" s="399"/>
      <c r="F12" s="400">
        <f>F11+H11</f>
        <v>0</v>
      </c>
      <c r="G12" s="400"/>
      <c r="H12" s="400"/>
      <c r="I12" s="399">
        <f>I11+K11</f>
        <v>0</v>
      </c>
      <c r="J12" s="399"/>
      <c r="K12" s="399"/>
      <c r="L12" s="400">
        <f>L11+N11</f>
        <v>0</v>
      </c>
      <c r="M12" s="400"/>
      <c r="N12" s="400"/>
      <c r="O12" s="399">
        <f>O11+Q11</f>
        <v>0</v>
      </c>
      <c r="P12" s="399"/>
      <c r="Q12" s="399"/>
      <c r="R12" s="400">
        <f>R11+T11</f>
        <v>0</v>
      </c>
      <c r="S12" s="400"/>
      <c r="T12" s="400"/>
      <c r="U12" s="401">
        <f>U11+W11</f>
        <v>0</v>
      </c>
      <c r="V12" s="401"/>
      <c r="W12" s="401"/>
      <c r="X12" s="402">
        <f>X11+Z11</f>
        <v>0</v>
      </c>
      <c r="Y12" s="402"/>
      <c r="Z12" s="402"/>
      <c r="AA12" s="19"/>
    </row>
    <row r="13" spans="1:64" ht="15" customHeight="1">
      <c r="A13" s="18"/>
      <c r="B13" s="398"/>
      <c r="C13" s="403"/>
      <c r="D13" s="403"/>
      <c r="E13" s="404">
        <f>C12+F12</f>
        <v>0</v>
      </c>
      <c r="F13" s="404"/>
      <c r="G13" s="403"/>
      <c r="H13" s="403"/>
      <c r="I13" s="403"/>
      <c r="J13" s="403"/>
      <c r="K13" s="404">
        <f>I12+L12</f>
        <v>0</v>
      </c>
      <c r="L13" s="404"/>
      <c r="M13" s="403"/>
      <c r="N13" s="403"/>
      <c r="O13" s="403"/>
      <c r="P13" s="403"/>
      <c r="Q13" s="404">
        <f>O12+R12</f>
        <v>0</v>
      </c>
      <c r="R13" s="404"/>
      <c r="S13" s="403"/>
      <c r="T13" s="403"/>
      <c r="U13" s="405"/>
      <c r="V13" s="405"/>
      <c r="W13" s="406">
        <f>U12+X12</f>
        <v>0</v>
      </c>
      <c r="X13" s="406"/>
      <c r="Y13" s="407"/>
      <c r="Z13" s="407"/>
      <c r="AA13" s="19"/>
    </row>
    <row r="14" spans="1:64" ht="22.5" customHeight="1">
      <c r="A14" s="18"/>
      <c r="B14" s="398" t="str">
        <f>"   15 à 17 ans "&amp;AnSaison-17&amp;" à "&amp;AnSaison-15</f>
        <v xml:space="preserve">   15 à 17 ans 2007 à 2009</v>
      </c>
      <c r="C14" s="97"/>
      <c r="D14" s="98"/>
      <c r="E14" s="99"/>
      <c r="F14" s="100"/>
      <c r="G14" s="98"/>
      <c r="H14" s="99"/>
      <c r="I14" s="97"/>
      <c r="J14" s="98"/>
      <c r="K14" s="99"/>
      <c r="L14" s="100"/>
      <c r="M14" s="98"/>
      <c r="N14" s="99"/>
      <c r="O14" s="97"/>
      <c r="P14" s="98"/>
      <c r="Q14" s="99"/>
      <c r="R14" s="100"/>
      <c r="S14" s="98"/>
      <c r="T14" s="99"/>
      <c r="U14" s="101">
        <f>C14+I14+O14</f>
        <v>0</v>
      </c>
      <c r="V14" s="98"/>
      <c r="W14" s="102">
        <f>E14+K14+Q14</f>
        <v>0</v>
      </c>
      <c r="X14" s="103">
        <f>F14+L14+R14</f>
        <v>0</v>
      </c>
      <c r="Y14" s="98"/>
      <c r="Z14" s="104">
        <f>H14+N14+T14</f>
        <v>0</v>
      </c>
      <c r="AA14" s="19"/>
    </row>
    <row r="15" spans="1:64" ht="15" customHeight="1">
      <c r="A15" s="18"/>
      <c r="B15" s="398"/>
      <c r="C15" s="399">
        <f>C14+E14</f>
        <v>0</v>
      </c>
      <c r="D15" s="399"/>
      <c r="E15" s="399"/>
      <c r="F15" s="400">
        <f>F14+H14</f>
        <v>0</v>
      </c>
      <c r="G15" s="400"/>
      <c r="H15" s="400"/>
      <c r="I15" s="399">
        <f>I14+K14</f>
        <v>0</v>
      </c>
      <c r="J15" s="399"/>
      <c r="K15" s="399"/>
      <c r="L15" s="400">
        <f>L14+N14</f>
        <v>0</v>
      </c>
      <c r="M15" s="400"/>
      <c r="N15" s="400"/>
      <c r="O15" s="399">
        <f>O14+Q14</f>
        <v>0</v>
      </c>
      <c r="P15" s="399"/>
      <c r="Q15" s="399"/>
      <c r="R15" s="400">
        <f>R14+T14</f>
        <v>0</v>
      </c>
      <c r="S15" s="400"/>
      <c r="T15" s="400"/>
      <c r="U15" s="401">
        <f>U14+W14</f>
        <v>0</v>
      </c>
      <c r="V15" s="401"/>
      <c r="W15" s="401"/>
      <c r="X15" s="402">
        <f>X14+Z14</f>
        <v>0</v>
      </c>
      <c r="Y15" s="402"/>
      <c r="Z15" s="402"/>
      <c r="AA15" s="19"/>
    </row>
    <row r="16" spans="1:64" ht="15" customHeight="1">
      <c r="A16" s="18"/>
      <c r="B16" s="398"/>
      <c r="C16" s="403"/>
      <c r="D16" s="403"/>
      <c r="E16" s="404">
        <f>C15+F15</f>
        <v>0</v>
      </c>
      <c r="F16" s="404"/>
      <c r="G16" s="403"/>
      <c r="H16" s="403"/>
      <c r="I16" s="403"/>
      <c r="J16" s="403"/>
      <c r="K16" s="404">
        <f>I15+L15</f>
        <v>0</v>
      </c>
      <c r="L16" s="404"/>
      <c r="M16" s="403"/>
      <c r="N16" s="403"/>
      <c r="O16" s="403"/>
      <c r="P16" s="403"/>
      <c r="Q16" s="404">
        <f>O15+R15</f>
        <v>0</v>
      </c>
      <c r="R16" s="404"/>
      <c r="S16" s="403"/>
      <c r="T16" s="403"/>
      <c r="U16" s="405"/>
      <c r="V16" s="405"/>
      <c r="W16" s="406">
        <f>U15+X15</f>
        <v>0</v>
      </c>
      <c r="X16" s="406"/>
      <c r="Y16" s="407"/>
      <c r="Z16" s="407"/>
      <c r="AA16" s="19"/>
    </row>
    <row r="17" spans="1:64" ht="22.5" customHeight="1">
      <c r="A17" s="18"/>
      <c r="B17" s="398" t="str">
        <f>"   18 à 67 ans "&amp;AnSaison-67&amp;" à "&amp;AnSaison-18</f>
        <v xml:space="preserve">   18 à 67 ans 1957 à 2006</v>
      </c>
      <c r="C17" s="97"/>
      <c r="D17" s="98"/>
      <c r="E17" s="99"/>
      <c r="F17" s="100"/>
      <c r="G17" s="98"/>
      <c r="H17" s="99"/>
      <c r="I17" s="97"/>
      <c r="J17" s="98"/>
      <c r="K17" s="99"/>
      <c r="L17" s="100"/>
      <c r="M17" s="98"/>
      <c r="N17" s="99"/>
      <c r="O17" s="97"/>
      <c r="P17" s="98"/>
      <c r="Q17" s="99"/>
      <c r="R17" s="100"/>
      <c r="S17" s="98"/>
      <c r="T17" s="99"/>
      <c r="U17" s="101">
        <f>C17+I17+O17</f>
        <v>0</v>
      </c>
      <c r="V17" s="98"/>
      <c r="W17" s="102">
        <f>E17+K17+Q17</f>
        <v>0</v>
      </c>
      <c r="X17" s="103">
        <f>F17+L17+R17</f>
        <v>0</v>
      </c>
      <c r="Y17" s="98"/>
      <c r="Z17" s="104">
        <f>H17+N17+T17</f>
        <v>0</v>
      </c>
      <c r="AA17" s="19"/>
    </row>
    <row r="18" spans="1:64" ht="15" customHeight="1">
      <c r="A18" s="18"/>
      <c r="B18" s="398"/>
      <c r="C18" s="399">
        <f>C17+E17</f>
        <v>0</v>
      </c>
      <c r="D18" s="399"/>
      <c r="E18" s="399"/>
      <c r="F18" s="400">
        <f>F17+H17</f>
        <v>0</v>
      </c>
      <c r="G18" s="400"/>
      <c r="H18" s="400"/>
      <c r="I18" s="399">
        <f>I17+K17</f>
        <v>0</v>
      </c>
      <c r="J18" s="399"/>
      <c r="K18" s="399"/>
      <c r="L18" s="400">
        <f>L17+N17</f>
        <v>0</v>
      </c>
      <c r="M18" s="400"/>
      <c r="N18" s="400"/>
      <c r="O18" s="399">
        <f>O17+Q17</f>
        <v>0</v>
      </c>
      <c r="P18" s="399"/>
      <c r="Q18" s="399"/>
      <c r="R18" s="400">
        <f>R17+T17</f>
        <v>0</v>
      </c>
      <c r="S18" s="400"/>
      <c r="T18" s="400"/>
      <c r="U18" s="401">
        <f>U17+W17</f>
        <v>0</v>
      </c>
      <c r="V18" s="401"/>
      <c r="W18" s="401"/>
      <c r="X18" s="402">
        <f>X17+Z17</f>
        <v>0</v>
      </c>
      <c r="Y18" s="402"/>
      <c r="Z18" s="402"/>
      <c r="AA18" s="19"/>
    </row>
    <row r="19" spans="1:64" ht="19.350000000000001" customHeight="1">
      <c r="A19" s="18"/>
      <c r="B19" s="398"/>
      <c r="C19" s="403"/>
      <c r="D19" s="403"/>
      <c r="E19" s="408">
        <f>C18+F18</f>
        <v>0</v>
      </c>
      <c r="F19" s="408"/>
      <c r="G19" s="403"/>
      <c r="H19" s="403"/>
      <c r="I19" s="403"/>
      <c r="J19" s="403"/>
      <c r="K19" s="408">
        <f>I18+L18</f>
        <v>0</v>
      </c>
      <c r="L19" s="408"/>
      <c r="M19" s="403"/>
      <c r="N19" s="403"/>
      <c r="O19" s="403"/>
      <c r="P19" s="403"/>
      <c r="Q19" s="408">
        <f>O18+R18</f>
        <v>0</v>
      </c>
      <c r="R19" s="408"/>
      <c r="S19" s="403"/>
      <c r="T19" s="403"/>
      <c r="U19" s="405"/>
      <c r="V19" s="405"/>
      <c r="W19" s="409">
        <f>U18+X18</f>
        <v>0</v>
      </c>
      <c r="X19" s="409"/>
      <c r="Y19" s="407"/>
      <c r="Z19" s="407"/>
      <c r="AA19" s="19"/>
    </row>
    <row r="20" spans="1:64" ht="22.5" customHeight="1">
      <c r="A20" s="18"/>
      <c r="B20" s="398" t="str">
        <f>"Plus de 67 ans "&amp;AnSaison-68&amp;" et avant"</f>
        <v>Plus de 67 ans 1956 et avant</v>
      </c>
      <c r="C20" s="97"/>
      <c r="D20" s="98" t="s">
        <v>100</v>
      </c>
      <c r="E20" s="99"/>
      <c r="F20" s="100"/>
      <c r="G20" s="98"/>
      <c r="H20" s="99"/>
      <c r="I20" s="97"/>
      <c r="J20" s="98"/>
      <c r="K20" s="99"/>
      <c r="L20" s="100"/>
      <c r="M20" s="98"/>
      <c r="N20" s="99"/>
      <c r="O20" s="101"/>
      <c r="P20" s="98"/>
      <c r="Q20" s="101"/>
      <c r="R20" s="101"/>
      <c r="S20" s="98"/>
      <c r="T20" s="101"/>
      <c r="U20" s="101">
        <f>C20+I20+O20</f>
        <v>0</v>
      </c>
      <c r="V20" s="98"/>
      <c r="W20" s="102">
        <f>E20+K20+Q20</f>
        <v>0</v>
      </c>
      <c r="X20" s="103">
        <f>F20+L20+R20</f>
        <v>0</v>
      </c>
      <c r="Y20" s="98"/>
      <c r="Z20" s="104">
        <f>H20+N20+T20</f>
        <v>0</v>
      </c>
      <c r="AA20" s="19"/>
    </row>
    <row r="21" spans="1:64" ht="15" customHeight="1">
      <c r="A21" s="18"/>
      <c r="B21" s="398"/>
      <c r="C21" s="399">
        <f>C20+E20</f>
        <v>0</v>
      </c>
      <c r="D21" s="399"/>
      <c r="E21" s="399"/>
      <c r="F21" s="400">
        <f>F20+H20</f>
        <v>0</v>
      </c>
      <c r="G21" s="400"/>
      <c r="H21" s="400"/>
      <c r="I21" s="399">
        <f>I20+K20</f>
        <v>0</v>
      </c>
      <c r="J21" s="399"/>
      <c r="K21" s="399"/>
      <c r="L21" s="400">
        <f>L20+N20</f>
        <v>0</v>
      </c>
      <c r="M21" s="400"/>
      <c r="N21" s="400"/>
      <c r="O21" s="399"/>
      <c r="P21" s="399"/>
      <c r="Q21" s="399"/>
      <c r="R21" s="400"/>
      <c r="S21" s="400"/>
      <c r="T21" s="400"/>
      <c r="U21" s="401">
        <f>U20+W20</f>
        <v>0</v>
      </c>
      <c r="V21" s="401"/>
      <c r="W21" s="401"/>
      <c r="X21" s="402">
        <f>X20+Z20</f>
        <v>0</v>
      </c>
      <c r="Y21" s="402"/>
      <c r="Z21" s="402"/>
      <c r="AA21" s="19"/>
    </row>
    <row r="22" spans="1:64" ht="19.350000000000001" customHeight="1">
      <c r="A22" s="18"/>
      <c r="B22" s="398"/>
      <c r="C22" s="403"/>
      <c r="D22" s="403"/>
      <c r="E22" s="408">
        <f>C21+F21</f>
        <v>0</v>
      </c>
      <c r="F22" s="408"/>
      <c r="G22" s="403"/>
      <c r="H22" s="403"/>
      <c r="I22" s="403"/>
      <c r="J22" s="403"/>
      <c r="K22" s="408">
        <f>I21+L21</f>
        <v>0</v>
      </c>
      <c r="L22" s="408"/>
      <c r="M22" s="403"/>
      <c r="N22" s="403"/>
      <c r="O22" s="403"/>
      <c r="P22" s="403"/>
      <c r="Q22" s="408">
        <v>0</v>
      </c>
      <c r="R22" s="408"/>
      <c r="S22" s="403"/>
      <c r="T22" s="403"/>
      <c r="U22" s="405"/>
      <c r="V22" s="405"/>
      <c r="W22" s="409">
        <f>U21+X21</f>
        <v>0</v>
      </c>
      <c r="X22" s="409"/>
      <c r="Y22" s="407"/>
      <c r="Z22" s="407"/>
      <c r="AA22" s="19"/>
    </row>
    <row r="23" spans="1:64" ht="22.5" customHeight="1">
      <c r="A23" s="18"/>
      <c r="B23" s="410" t="s">
        <v>101</v>
      </c>
      <c r="C23" s="107">
        <f>C8+C11+C14+C17+C20</f>
        <v>0</v>
      </c>
      <c r="D23" s="108"/>
      <c r="E23" s="107">
        <f>E8+E11+E14+E17+E20</f>
        <v>0</v>
      </c>
      <c r="F23" s="107">
        <f>F8+F11+F14+F17+F20</f>
        <v>0</v>
      </c>
      <c r="G23" s="108"/>
      <c r="H23" s="107">
        <f>H8+H11+H14+H17+H20</f>
        <v>0</v>
      </c>
      <c r="I23" s="107">
        <f>I8+I11+I14+I17+I20</f>
        <v>0</v>
      </c>
      <c r="J23" s="108"/>
      <c r="K23" s="107">
        <f>K8+K11+K14+K17+K20</f>
        <v>0</v>
      </c>
      <c r="L23" s="107">
        <f>L8+L11+L14+L17+L20</f>
        <v>0</v>
      </c>
      <c r="M23" s="108"/>
      <c r="N23" s="107">
        <f>N8+N11+N14+N17+N20</f>
        <v>0</v>
      </c>
      <c r="O23" s="107">
        <f>O8+O11+O14+O17+O20</f>
        <v>0</v>
      </c>
      <c r="P23" s="108"/>
      <c r="Q23" s="107">
        <f>Q8+Q11+Q14+Q17+Q20</f>
        <v>0</v>
      </c>
      <c r="R23" s="107">
        <f>R8+R11+R14+R17+R20</f>
        <v>0</v>
      </c>
      <c r="S23" s="108"/>
      <c r="T23" s="107">
        <f>T8+T11+T14+T17+T20</f>
        <v>0</v>
      </c>
      <c r="U23" s="107">
        <f>U8+U11+U14+U17+U20</f>
        <v>0</v>
      </c>
      <c r="V23" s="109"/>
      <c r="W23" s="107">
        <f>W8+W11+W14+W17+W20</f>
        <v>0</v>
      </c>
      <c r="X23" s="107">
        <f>X8+X11+X14+X17+X20</f>
        <v>0</v>
      </c>
      <c r="Y23" s="98"/>
      <c r="Z23" s="107">
        <f>Z8+Z11+Z14+Z17+Z20</f>
        <v>0</v>
      </c>
      <c r="AA23" s="19"/>
    </row>
    <row r="24" spans="1:64" ht="21.75" customHeight="1">
      <c r="A24" s="18"/>
      <c r="B24" s="410"/>
      <c r="C24" s="411">
        <f>C9+C12+C15+C18+C21</f>
        <v>0</v>
      </c>
      <c r="D24" s="411"/>
      <c r="E24" s="411"/>
      <c r="F24" s="411">
        <f>F9+F12+F15+F18+F21</f>
        <v>0</v>
      </c>
      <c r="G24" s="411"/>
      <c r="H24" s="411"/>
      <c r="I24" s="411">
        <f>I9+I12+I15+I18+I21</f>
        <v>0</v>
      </c>
      <c r="J24" s="411"/>
      <c r="K24" s="411"/>
      <c r="L24" s="411">
        <f>L9+L12+L15+L18+L21</f>
        <v>0</v>
      </c>
      <c r="M24" s="411"/>
      <c r="N24" s="411"/>
      <c r="O24" s="411">
        <f>O9+O12+O15+O18+O21</f>
        <v>0</v>
      </c>
      <c r="P24" s="411"/>
      <c r="Q24" s="411"/>
      <c r="R24" s="411">
        <f>R9+R12+R15+R18+R21</f>
        <v>0</v>
      </c>
      <c r="S24" s="411"/>
      <c r="T24" s="411"/>
      <c r="U24" s="411">
        <f>U9+U12+U15+U18+U21</f>
        <v>0</v>
      </c>
      <c r="V24" s="411"/>
      <c r="W24" s="411"/>
      <c r="X24" s="411">
        <f>X9+X12+X15+X18+X21</f>
        <v>0</v>
      </c>
      <c r="Y24" s="411"/>
      <c r="Z24" s="411"/>
      <c r="AA24" s="19"/>
    </row>
    <row r="25" spans="1:64" ht="22.5" customHeight="1">
      <c r="A25" s="18"/>
      <c r="B25" s="410"/>
      <c r="C25" s="405"/>
      <c r="D25" s="405"/>
      <c r="E25" s="406">
        <f>C24+F24</f>
        <v>0</v>
      </c>
      <c r="F25" s="406"/>
      <c r="G25" s="405"/>
      <c r="H25" s="405"/>
      <c r="I25" s="405"/>
      <c r="J25" s="405"/>
      <c r="K25" s="406">
        <f>I24+L24</f>
        <v>0</v>
      </c>
      <c r="L25" s="406"/>
      <c r="M25" s="405"/>
      <c r="N25" s="405"/>
      <c r="O25" s="405"/>
      <c r="P25" s="405"/>
      <c r="Q25" s="406">
        <f>O24+R24</f>
        <v>0</v>
      </c>
      <c r="R25" s="406"/>
      <c r="S25" s="405"/>
      <c r="T25" s="405"/>
      <c r="U25" s="412"/>
      <c r="V25" s="412"/>
      <c r="W25" s="413">
        <f>U24+X24</f>
        <v>0</v>
      </c>
      <c r="X25" s="413"/>
      <c r="Y25" s="414"/>
      <c r="Z25" s="414"/>
      <c r="AA25" s="19"/>
    </row>
    <row r="26" spans="1:64" ht="22.5" customHeight="1">
      <c r="A26" s="18"/>
      <c r="B26" s="410"/>
      <c r="C26" s="110" t="s">
        <v>102</v>
      </c>
      <c r="D26" s="111"/>
      <c r="E26" s="112">
        <f>C23+F23</f>
        <v>0</v>
      </c>
      <c r="F26" s="113" t="s">
        <v>103</v>
      </c>
      <c r="G26" s="114"/>
      <c r="H26" s="115">
        <f>E23+H23</f>
        <v>0</v>
      </c>
      <c r="I26" s="110" t="s">
        <v>102</v>
      </c>
      <c r="J26" s="111"/>
      <c r="K26" s="112">
        <f>I23+L23</f>
        <v>0</v>
      </c>
      <c r="L26" s="113" t="s">
        <v>103</v>
      </c>
      <c r="M26" s="114"/>
      <c r="N26" s="115">
        <f>K23+N23</f>
        <v>0</v>
      </c>
      <c r="O26" s="110" t="s">
        <v>102</v>
      </c>
      <c r="P26" s="111"/>
      <c r="Q26" s="112">
        <f>O23+R23</f>
        <v>0</v>
      </c>
      <c r="R26" s="113" t="s">
        <v>103</v>
      </c>
      <c r="S26" s="114"/>
      <c r="T26" s="115">
        <f>Q23+T23</f>
        <v>0</v>
      </c>
      <c r="U26" s="116" t="s">
        <v>102</v>
      </c>
      <c r="V26" s="117"/>
      <c r="W26" s="118">
        <f>U23+X23</f>
        <v>0</v>
      </c>
      <c r="X26" s="119" t="s">
        <v>103</v>
      </c>
      <c r="Y26" s="120"/>
      <c r="Z26" s="121">
        <f>W23+Z23</f>
        <v>0</v>
      </c>
      <c r="AA26" s="19"/>
    </row>
    <row r="27" spans="1:64" ht="10.5" customHeight="1">
      <c r="A27" s="18"/>
      <c r="B27" s="415"/>
      <c r="C27" s="415"/>
      <c r="D27" s="415"/>
      <c r="E27" s="415"/>
      <c r="F27" s="415"/>
      <c r="G27" s="415"/>
      <c r="H27" s="415"/>
      <c r="I27" s="415"/>
      <c r="J27" s="415"/>
      <c r="K27" s="415"/>
      <c r="L27" s="415"/>
      <c r="M27" s="415"/>
      <c r="N27" s="415"/>
      <c r="O27" s="415"/>
      <c r="P27" s="415"/>
      <c r="Q27" s="415"/>
      <c r="R27" s="415"/>
      <c r="S27" s="415"/>
      <c r="T27" s="415"/>
      <c r="U27" s="415"/>
      <c r="V27" s="415"/>
      <c r="W27" s="415"/>
      <c r="X27" s="415"/>
      <c r="Y27" s="415"/>
      <c r="Z27" s="415"/>
      <c r="AA27" s="19"/>
    </row>
    <row r="28" spans="1:64" ht="14.25" customHeight="1">
      <c r="A28" s="18"/>
      <c r="B28" s="416" t="s">
        <v>104</v>
      </c>
      <c r="C28" s="416"/>
      <c r="D28" s="416"/>
      <c r="E28" s="416"/>
      <c r="F28" s="416"/>
      <c r="G28" s="416"/>
      <c r="H28" s="416"/>
      <c r="I28" s="416"/>
      <c r="J28" s="416"/>
      <c r="K28" s="416"/>
      <c r="L28" s="416"/>
      <c r="M28" s="416"/>
      <c r="N28" s="416"/>
      <c r="O28" s="416"/>
      <c r="P28" s="416"/>
      <c r="Q28" s="416"/>
      <c r="R28" s="416"/>
      <c r="S28" s="416"/>
      <c r="T28" s="416"/>
      <c r="U28" s="416"/>
      <c r="V28" s="416"/>
      <c r="W28" s="416"/>
      <c r="X28" s="416"/>
      <c r="Y28" s="416"/>
      <c r="Z28" s="416"/>
      <c r="AA28" s="19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</row>
    <row r="29" spans="1:64" ht="13.2">
      <c r="A29" s="18"/>
      <c r="B29" s="417" t="s">
        <v>105</v>
      </c>
      <c r="C29" s="417"/>
      <c r="D29" s="417"/>
      <c r="E29" s="417"/>
      <c r="F29" s="417"/>
      <c r="G29" s="417"/>
      <c r="H29" s="417"/>
      <c r="I29" s="417"/>
      <c r="J29" s="417"/>
      <c r="K29" s="417"/>
      <c r="L29" s="417"/>
      <c r="M29" s="417"/>
      <c r="N29" s="417"/>
      <c r="O29" s="417"/>
      <c r="P29" s="417"/>
      <c r="Q29" s="417"/>
      <c r="R29" s="417"/>
      <c r="S29" s="417"/>
      <c r="T29" s="417"/>
      <c r="U29" s="417"/>
      <c r="V29" s="417"/>
      <c r="W29" s="417"/>
      <c r="X29" s="417"/>
      <c r="Y29" s="417"/>
      <c r="Z29" s="417"/>
      <c r="AA29" s="19"/>
    </row>
    <row r="30" spans="1:64" ht="10.5" customHeight="1">
      <c r="A30" s="18"/>
      <c r="B30" s="418" t="s">
        <v>106</v>
      </c>
      <c r="C30" s="418"/>
      <c r="D30" s="418"/>
      <c r="E30" s="418"/>
      <c r="F30" s="418"/>
      <c r="G30" s="418"/>
      <c r="H30" s="418"/>
      <c r="I30" s="418"/>
      <c r="J30" s="418"/>
      <c r="K30" s="418"/>
      <c r="L30" s="418"/>
      <c r="M30" s="418"/>
      <c r="N30" s="418"/>
      <c r="O30" s="418"/>
      <c r="P30" s="418"/>
      <c r="Q30" s="418"/>
      <c r="R30" s="418"/>
      <c r="S30" s="418"/>
      <c r="T30" s="418"/>
      <c r="U30" s="418"/>
      <c r="V30" s="418"/>
      <c r="W30" s="418"/>
      <c r="X30" s="418"/>
      <c r="Y30" s="418"/>
      <c r="Z30" s="418"/>
      <c r="AA30" s="19"/>
    </row>
    <row r="31" spans="1:64" ht="12.75" customHeight="1">
      <c r="A31" s="18"/>
      <c r="B31" s="417" t="s">
        <v>107</v>
      </c>
      <c r="C31" s="417"/>
      <c r="D31" s="417"/>
      <c r="E31" s="417"/>
      <c r="F31" s="417"/>
      <c r="G31" s="417"/>
      <c r="H31" s="417"/>
      <c r="I31" s="417"/>
      <c r="J31" s="417"/>
      <c r="K31" s="417"/>
      <c r="L31" s="417"/>
      <c r="M31" s="417"/>
      <c r="N31" s="417"/>
      <c r="O31" s="417"/>
      <c r="P31" s="417"/>
      <c r="Q31" s="417"/>
      <c r="R31" s="417"/>
      <c r="S31" s="417"/>
      <c r="T31" s="417"/>
      <c r="U31" s="417"/>
      <c r="V31" s="417"/>
      <c r="W31" s="417"/>
      <c r="X31" s="417"/>
      <c r="Y31" s="417"/>
      <c r="Z31" s="417"/>
      <c r="AA31" s="19"/>
    </row>
    <row r="32" spans="1:64" ht="10.5" customHeight="1">
      <c r="A32" s="18"/>
      <c r="B32" s="418" t="s">
        <v>108</v>
      </c>
      <c r="C32" s="418"/>
      <c r="D32" s="418"/>
      <c r="E32" s="418"/>
      <c r="F32" s="418"/>
      <c r="G32" s="418"/>
      <c r="H32" s="418"/>
      <c r="I32" s="418"/>
      <c r="J32" s="418"/>
      <c r="K32" s="418"/>
      <c r="L32" s="418"/>
      <c r="M32" s="418"/>
      <c r="N32" s="418"/>
      <c r="O32" s="418"/>
      <c r="P32" s="418"/>
      <c r="Q32" s="418"/>
      <c r="R32" s="418"/>
      <c r="S32" s="418"/>
      <c r="T32" s="418"/>
      <c r="U32" s="418"/>
      <c r="V32" s="418"/>
      <c r="W32" s="418"/>
      <c r="X32" s="418"/>
      <c r="Y32" s="418"/>
      <c r="Z32" s="418"/>
      <c r="AA32" s="19"/>
    </row>
    <row r="33" spans="1:27" ht="13.2">
      <c r="A33" s="18"/>
      <c r="B33" s="417" t="s">
        <v>109</v>
      </c>
      <c r="C33" s="417"/>
      <c r="D33" s="417"/>
      <c r="E33" s="417"/>
      <c r="F33" s="417"/>
      <c r="G33" s="417"/>
      <c r="H33" s="417"/>
      <c r="I33" s="417"/>
      <c r="J33" s="417"/>
      <c r="K33" s="417"/>
      <c r="L33" s="417"/>
      <c r="M33" s="417"/>
      <c r="N33" s="417"/>
      <c r="O33" s="417"/>
      <c r="P33" s="417"/>
      <c r="Q33" s="417"/>
      <c r="R33" s="417"/>
      <c r="S33" s="417"/>
      <c r="T33" s="417"/>
      <c r="U33" s="417"/>
      <c r="V33" s="417"/>
      <c r="W33" s="417"/>
      <c r="X33" s="417"/>
      <c r="Y33" s="417"/>
      <c r="Z33" s="417"/>
      <c r="AA33" s="19"/>
    </row>
    <row r="34" spans="1:27" ht="11.25" customHeight="1">
      <c r="A34" s="18"/>
      <c r="B34" s="122"/>
      <c r="C34" s="419" t="s">
        <v>110</v>
      </c>
      <c r="D34" s="419"/>
      <c r="E34" s="419"/>
      <c r="F34" s="419"/>
      <c r="G34" s="419"/>
      <c r="H34" s="419"/>
      <c r="I34" s="419"/>
      <c r="J34" s="419"/>
      <c r="K34" s="419"/>
      <c r="L34" s="419"/>
      <c r="M34" s="419"/>
      <c r="N34" s="419"/>
      <c r="O34" s="419"/>
      <c r="P34" s="419"/>
      <c r="Q34" s="419"/>
      <c r="R34" s="419"/>
      <c r="S34" s="419"/>
      <c r="T34" s="419"/>
      <c r="U34" s="419"/>
      <c r="V34" s="419"/>
      <c r="W34" s="419"/>
      <c r="X34" s="419"/>
      <c r="Y34" s="419"/>
      <c r="Z34" s="419"/>
      <c r="AA34" s="19"/>
    </row>
    <row r="35" spans="1:27" ht="13.2">
      <c r="A35" s="18"/>
      <c r="B35" s="420" t="str">
        <f>"(4) Les âges sont calculés au 31 décembre "&amp;AnSaison-1</f>
        <v>(4) Les âges sont calculés au 31 décembre 2023</v>
      </c>
      <c r="C35" s="420"/>
      <c r="D35" s="420"/>
      <c r="E35" s="420"/>
      <c r="F35" s="420"/>
      <c r="G35" s="420"/>
      <c r="H35" s="420"/>
      <c r="I35" s="420"/>
      <c r="J35" s="420"/>
      <c r="K35" s="420"/>
      <c r="L35" s="420"/>
      <c r="M35" s="420"/>
      <c r="N35" s="420"/>
      <c r="O35" s="420"/>
      <c r="P35" s="420"/>
      <c r="Q35" s="420"/>
      <c r="R35" s="420"/>
      <c r="S35" s="420"/>
      <c r="T35" s="420"/>
      <c r="U35" s="420"/>
      <c r="V35" s="420"/>
      <c r="W35" s="420"/>
      <c r="X35" s="420"/>
      <c r="Y35" s="420"/>
      <c r="Z35" s="420"/>
      <c r="AA35" s="19"/>
    </row>
    <row r="36" spans="1:27" ht="19.5" customHeight="1">
      <c r="A36" s="18"/>
      <c r="B36" s="421"/>
      <c r="C36" s="421"/>
      <c r="D36" s="421"/>
      <c r="E36" s="421"/>
      <c r="F36" s="421"/>
      <c r="G36" s="421"/>
      <c r="H36" s="421"/>
      <c r="I36" s="421"/>
      <c r="J36" s="421"/>
      <c r="K36" s="421"/>
      <c r="L36" s="421"/>
      <c r="M36" s="421"/>
      <c r="N36" s="421"/>
      <c r="O36" s="421"/>
      <c r="P36" s="421"/>
      <c r="Q36" s="421"/>
      <c r="R36" s="421"/>
      <c r="S36" s="421"/>
      <c r="T36" s="421"/>
      <c r="U36" s="421"/>
      <c r="V36" s="421"/>
      <c r="W36" s="421"/>
      <c r="X36" s="421"/>
      <c r="Y36" s="421"/>
      <c r="Z36" s="421"/>
      <c r="AA36" s="19"/>
    </row>
    <row r="37" spans="1:27" ht="15" customHeight="1">
      <c r="A37" s="18"/>
      <c r="B37" s="358" t="str">
        <f>NomClub&amp;" "&amp;NomSection&amp;" - Subvention Municipale "&amp;Saison&amp;"    Page 5/10"</f>
        <v xml:space="preserve">  - Subvention Municipale 2026    Page 5/10</v>
      </c>
      <c r="C37" s="358"/>
      <c r="D37" s="358"/>
      <c r="E37" s="358"/>
      <c r="F37" s="358"/>
      <c r="G37" s="358"/>
      <c r="H37" s="358"/>
      <c r="I37" s="358"/>
      <c r="J37" s="358"/>
      <c r="K37" s="358"/>
      <c r="L37" s="358"/>
      <c r="M37" s="358"/>
      <c r="N37" s="358"/>
      <c r="O37" s="358"/>
      <c r="P37" s="358"/>
      <c r="Q37" s="358"/>
      <c r="R37" s="358"/>
      <c r="S37" s="358"/>
      <c r="T37" s="358"/>
      <c r="U37" s="358"/>
      <c r="V37" s="358"/>
      <c r="W37" s="358"/>
      <c r="X37" s="358"/>
      <c r="Y37" s="358"/>
      <c r="Z37" s="358"/>
      <c r="AA37" s="19"/>
    </row>
    <row r="38" spans="1:27" ht="13.2">
      <c r="A38" s="58"/>
      <c r="B38" s="378"/>
      <c r="C38" s="378"/>
      <c r="D38" s="378"/>
      <c r="E38" s="378"/>
      <c r="F38" s="378"/>
      <c r="G38" s="378"/>
      <c r="H38" s="378"/>
      <c r="I38" s="378"/>
      <c r="J38" s="378"/>
      <c r="K38" s="378"/>
      <c r="L38" s="378"/>
      <c r="M38" s="378"/>
      <c r="N38" s="378"/>
      <c r="O38" s="378"/>
      <c r="P38" s="378"/>
      <c r="Q38" s="378"/>
      <c r="R38" s="378"/>
      <c r="S38" s="378"/>
      <c r="T38" s="378"/>
      <c r="U38" s="378"/>
      <c r="V38" s="378"/>
      <c r="W38" s="378"/>
      <c r="X38" s="378"/>
      <c r="Y38" s="378"/>
      <c r="Z38" s="378"/>
      <c r="AA38" s="59"/>
    </row>
  </sheetData>
  <sheetProtection sheet="1" objects="1" scenarios="1"/>
  <mergeCells count="154">
    <mergeCell ref="B36:Z36"/>
    <mergeCell ref="B37:Z37"/>
    <mergeCell ref="B38:Z38"/>
    <mergeCell ref="B27:Z27"/>
    <mergeCell ref="B28:Z28"/>
    <mergeCell ref="B29:Z29"/>
    <mergeCell ref="B30:Z30"/>
    <mergeCell ref="B31:Z31"/>
    <mergeCell ref="B32:Z32"/>
    <mergeCell ref="B33:Z33"/>
    <mergeCell ref="C34:Z34"/>
    <mergeCell ref="B35:Z35"/>
    <mergeCell ref="B23:B26"/>
    <mergeCell ref="C24:E24"/>
    <mergeCell ref="F24:H24"/>
    <mergeCell ref="I24:K24"/>
    <mergeCell ref="L24:N24"/>
    <mergeCell ref="O24:Q24"/>
    <mergeCell ref="R24:T24"/>
    <mergeCell ref="U24:W24"/>
    <mergeCell ref="X24:Z24"/>
    <mergeCell ref="C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W25:X25"/>
    <mergeCell ref="Y25:Z25"/>
    <mergeCell ref="B20:B22"/>
    <mergeCell ref="C21:E21"/>
    <mergeCell ref="F21:H21"/>
    <mergeCell ref="I21:K21"/>
    <mergeCell ref="L21:N21"/>
    <mergeCell ref="O21:Q21"/>
    <mergeCell ref="R21:T21"/>
    <mergeCell ref="U21:W21"/>
    <mergeCell ref="X21:Z21"/>
    <mergeCell ref="C22:D22"/>
    <mergeCell ref="E22:F22"/>
    <mergeCell ref="G22:H22"/>
    <mergeCell ref="I22:J22"/>
    <mergeCell ref="K22:L22"/>
    <mergeCell ref="M22:N22"/>
    <mergeCell ref="O22:P22"/>
    <mergeCell ref="Q22:R22"/>
    <mergeCell ref="S22:T22"/>
    <mergeCell ref="U22:V22"/>
    <mergeCell ref="W22:X22"/>
    <mergeCell ref="Y22:Z22"/>
    <mergeCell ref="B17:B19"/>
    <mergeCell ref="C18:E18"/>
    <mergeCell ref="F18:H18"/>
    <mergeCell ref="I18:K18"/>
    <mergeCell ref="L18:N18"/>
    <mergeCell ref="O18:Q18"/>
    <mergeCell ref="R18:T18"/>
    <mergeCell ref="U18:W18"/>
    <mergeCell ref="X18:Z18"/>
    <mergeCell ref="C19:D19"/>
    <mergeCell ref="E19:F19"/>
    <mergeCell ref="G19:H19"/>
    <mergeCell ref="I19:J19"/>
    <mergeCell ref="K19:L19"/>
    <mergeCell ref="M19:N19"/>
    <mergeCell ref="O19:P19"/>
    <mergeCell ref="Q19:R19"/>
    <mergeCell ref="S19:T19"/>
    <mergeCell ref="U19:V19"/>
    <mergeCell ref="W19:X19"/>
    <mergeCell ref="Y19:Z19"/>
    <mergeCell ref="B14:B16"/>
    <mergeCell ref="C15:E15"/>
    <mergeCell ref="F15:H15"/>
    <mergeCell ref="I15:K15"/>
    <mergeCell ref="L15:N15"/>
    <mergeCell ref="O15:Q15"/>
    <mergeCell ref="R15:T15"/>
    <mergeCell ref="U15:W15"/>
    <mergeCell ref="X15:Z15"/>
    <mergeCell ref="C16:D16"/>
    <mergeCell ref="E16:F16"/>
    <mergeCell ref="G16:H16"/>
    <mergeCell ref="I16:J16"/>
    <mergeCell ref="K16:L16"/>
    <mergeCell ref="M16:N16"/>
    <mergeCell ref="O16:P16"/>
    <mergeCell ref="Q16:R16"/>
    <mergeCell ref="S16:T16"/>
    <mergeCell ref="U16:V16"/>
    <mergeCell ref="W16:X16"/>
    <mergeCell ref="Y16:Z16"/>
    <mergeCell ref="B11:B13"/>
    <mergeCell ref="C12:E12"/>
    <mergeCell ref="F12:H12"/>
    <mergeCell ref="I12:K12"/>
    <mergeCell ref="L12:N12"/>
    <mergeCell ref="O12:Q12"/>
    <mergeCell ref="R12:T12"/>
    <mergeCell ref="U12:W12"/>
    <mergeCell ref="X12:Z12"/>
    <mergeCell ref="C13:D13"/>
    <mergeCell ref="E13:F13"/>
    <mergeCell ref="G13:H13"/>
    <mergeCell ref="I13:J13"/>
    <mergeCell ref="K13:L13"/>
    <mergeCell ref="M13:N13"/>
    <mergeCell ref="O13:P13"/>
    <mergeCell ref="Q13:R13"/>
    <mergeCell ref="S13:T13"/>
    <mergeCell ref="U13:V13"/>
    <mergeCell ref="W13:X13"/>
    <mergeCell ref="Y13:Z13"/>
    <mergeCell ref="B8:B10"/>
    <mergeCell ref="C9:E9"/>
    <mergeCell ref="F9:H9"/>
    <mergeCell ref="I9:K9"/>
    <mergeCell ref="L9:N9"/>
    <mergeCell ref="O9:Q9"/>
    <mergeCell ref="R9:T9"/>
    <mergeCell ref="U9:W9"/>
    <mergeCell ref="X9:Z9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B1:Z1"/>
    <mergeCell ref="E2:Z2"/>
    <mergeCell ref="B3:Z3"/>
    <mergeCell ref="B4:Z4"/>
    <mergeCell ref="C5:H5"/>
    <mergeCell ref="I5:N5"/>
    <mergeCell ref="O5:T5"/>
    <mergeCell ref="U5:Z5"/>
    <mergeCell ref="C6:E6"/>
    <mergeCell ref="F6:H6"/>
    <mergeCell ref="I6:K6"/>
    <mergeCell ref="L6:N6"/>
    <mergeCell ref="O6:Q6"/>
    <mergeCell ref="R6:T6"/>
    <mergeCell ref="U6:W6"/>
    <mergeCell ref="X6:Z6"/>
  </mergeCells>
  <dataValidations count="1">
    <dataValidation type="whole" allowBlank="1" showErrorMessage="1" sqref="C8 E8:F8 H8:I8 K8:L8 N8 C11 E11:F11 H11:I11 K11:L11 N11:O11 Q11:R11 T11 C14 E14:F14 H14:I14 K14:L14 N14:O14 Q14:R14 T14 C17 E17:F17 H17:I17 K17:L17 N17:O17 Q17:R17 T17 C20 E20:F20 H20:I20 K20:L20 N20" xr:uid="{00000000-0002-0000-0400-000000000000}">
      <formula1>0</formula1>
      <formula2>2000</formula2>
    </dataValidation>
  </dataValidations>
  <printOptions horizontalCentered="1"/>
  <pageMargins left="0.39374999999999999" right="0.39374999999999999" top="0.39374999999999999" bottom="0.39374999999999999" header="0.511811023622047" footer="0.511811023622047"/>
  <pageSetup paperSize="9" fitToHeight="2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L78"/>
  <sheetViews>
    <sheetView zoomScaleNormal="100" workbookViewId="0">
      <selection activeCell="C2" sqref="C2"/>
    </sheetView>
  </sheetViews>
  <sheetFormatPr baseColWidth="10" defaultColWidth="11.5546875" defaultRowHeight="12.75" customHeight="1"/>
  <cols>
    <col min="1" max="1" width="3.5546875" customWidth="1"/>
    <col min="2" max="2" width="27.109375" customWidth="1"/>
    <col min="3" max="5" width="14.33203125" customWidth="1"/>
    <col min="6" max="6" width="31.21875" customWidth="1"/>
    <col min="7" max="9" width="14.33203125" customWidth="1"/>
    <col min="10" max="10" width="3.5546875" customWidth="1"/>
    <col min="11" max="64" width="11.44140625" customWidth="1"/>
  </cols>
  <sheetData>
    <row r="1" spans="1:12" ht="13.2">
      <c r="A1" s="15"/>
      <c r="B1" s="14"/>
      <c r="C1" s="14"/>
      <c r="D1" s="14"/>
      <c r="E1" s="14"/>
      <c r="F1" s="14"/>
      <c r="G1" s="14"/>
      <c r="H1" s="14"/>
      <c r="I1" s="14"/>
      <c r="J1" s="17"/>
    </row>
    <row r="2" spans="1:12" ht="21.9" customHeight="1">
      <c r="A2" s="379"/>
      <c r="B2" s="123"/>
      <c r="C2" s="422" t="str">
        <f>"ASSOCIATION : "&amp;NomClub&amp;" "&amp;NomSection</f>
        <v xml:space="preserve">ASSOCIATION :  </v>
      </c>
      <c r="D2" s="422"/>
      <c r="E2" s="422"/>
      <c r="F2" s="422"/>
      <c r="G2" s="422"/>
      <c r="H2" s="422"/>
      <c r="I2" s="422"/>
      <c r="J2" s="423"/>
    </row>
    <row r="3" spans="1:12" ht="21.9" customHeight="1">
      <c r="A3" s="379"/>
      <c r="B3" s="124"/>
      <c r="C3" s="424" t="str">
        <f>"COMPTE DE RESULTAT DE L'ANNEE "&amp;IF(TypeSaison="Décembre","CIVILE du  1er Janvier "&amp;AnSaison&amp;" au 31 "&amp;TypeSaison&amp;" "&amp;Saison-2,"SPORTIVE du 1er "&amp;IF(TypeSaison="Mars","Avril "&amp;AnSaison-1&amp;" au 31 ",IF(TypeSaison="Juin","Juillet "&amp;AnSaison-1&amp;" au 30 ",IF(TypeSaison="Octobre","Novembre ","Septembre ")&amp;AnSaison-1&amp;" au 31 "))&amp;TypeSaison&amp;" "&amp;AnSaison)</f>
        <v>COMPTE DE RESULTAT DE L'ANNEE CIVILE du  1er Janvier 2024 au 31 Décembre 2024</v>
      </c>
      <c r="D3" s="424"/>
      <c r="E3" s="424"/>
      <c r="F3" s="424"/>
      <c r="G3" s="424"/>
      <c r="H3" s="424"/>
      <c r="I3" s="424"/>
      <c r="J3" s="423"/>
    </row>
    <row r="4" spans="1:12" ht="21.9" customHeight="1">
      <c r="A4" s="379"/>
      <c r="B4" s="425" t="s">
        <v>111</v>
      </c>
      <c r="C4" s="125" t="s">
        <v>112</v>
      </c>
      <c r="D4" s="126" t="s">
        <v>113</v>
      </c>
      <c r="E4" s="125" t="str">
        <f>"Exercice N"</f>
        <v>Exercice N</v>
      </c>
      <c r="F4" s="425" t="s">
        <v>114</v>
      </c>
      <c r="G4" s="125" t="s">
        <v>112</v>
      </c>
      <c r="H4" s="126" t="s">
        <v>113</v>
      </c>
      <c r="I4" s="125" t="str">
        <f>"Exercice N"</f>
        <v>Exercice N</v>
      </c>
      <c r="J4" s="423"/>
    </row>
    <row r="5" spans="1:12" ht="16.5" customHeight="1">
      <c r="A5" s="379"/>
      <c r="B5" s="425"/>
      <c r="C5" s="127" t="str">
        <f>"("&amp;IF(TypeSaison="Décembre",,AnSaison-3&amp;"/")&amp;AnSaison-2&amp;")"</f>
        <v>(2022)</v>
      </c>
      <c r="D5" s="127" t="str">
        <f>"("&amp;IF(TypeSaison="Décembre",,AnSaison-2&amp;"/")&amp;AnSaison-1&amp;")"</f>
        <v>(2023)</v>
      </c>
      <c r="E5" s="128" t="str">
        <f>"("&amp;IF(TypeSaison="Décembre",,AnSaison-1&amp;"/")&amp;AnSaison&amp;")"</f>
        <v>(2024)</v>
      </c>
      <c r="F5" s="425"/>
      <c r="G5" s="127" t="str">
        <f>"("&amp;IF(TypeSaison="Décembre",,AnSaison-3&amp;"/")&amp;AnSaison-2&amp;")"</f>
        <v>(2022)</v>
      </c>
      <c r="H5" s="127" t="str">
        <f>"("&amp;IF(TypeSaison="Décembre",,AnSaison-2&amp;"/")&amp;AnSaison-1&amp;")"</f>
        <v>(2023)</v>
      </c>
      <c r="I5" s="128" t="str">
        <f>"("&amp;IF(TypeSaison="Décembre",,AnSaison-1&amp;"/")&amp;AnSaison&amp;")"</f>
        <v>(2024)</v>
      </c>
      <c r="J5" s="423"/>
    </row>
    <row r="6" spans="1:12" ht="15" customHeight="1">
      <c r="A6" s="379"/>
      <c r="B6" s="129" t="s">
        <v>115</v>
      </c>
      <c r="C6" s="130">
        <f>SUM(C7+C12+C16+C17+C18+C19)</f>
        <v>0</v>
      </c>
      <c r="D6" s="130">
        <f>SUM(D7+D12+D16+D17+D18+D19)</f>
        <v>0</v>
      </c>
      <c r="E6" s="130">
        <f>SUM(E7+E12+E16+E17+E18+E19)</f>
        <v>0</v>
      </c>
      <c r="F6" s="131" t="s">
        <v>116</v>
      </c>
      <c r="G6" s="130">
        <f>SUM(G7+G12+G20+G24)</f>
        <v>0</v>
      </c>
      <c r="H6" s="130">
        <f>SUM(H7+H12+H20+H24)</f>
        <v>0</v>
      </c>
      <c r="I6" s="130">
        <f>SUM(I7+I12+I20+I24)</f>
        <v>0</v>
      </c>
      <c r="J6" s="423"/>
    </row>
    <row r="7" spans="1:12" ht="15" customHeight="1">
      <c r="A7" s="379"/>
      <c r="B7" s="132" t="s">
        <v>117</v>
      </c>
      <c r="C7" s="133">
        <f>SUM(C8:C11)</f>
        <v>0</v>
      </c>
      <c r="D7" s="133">
        <f>SUM(D8:D11)</f>
        <v>0</v>
      </c>
      <c r="E7" s="133">
        <f>SUM(E8:E11)</f>
        <v>0</v>
      </c>
      <c r="F7" s="132" t="s">
        <v>118</v>
      </c>
      <c r="G7" s="133">
        <f>SUM(G8:G11)</f>
        <v>0</v>
      </c>
      <c r="H7" s="133">
        <f>SUM(H8:H11)</f>
        <v>0</v>
      </c>
      <c r="I7" s="133">
        <f>SUM(I8:I11)</f>
        <v>0</v>
      </c>
      <c r="J7" s="423"/>
    </row>
    <row r="8" spans="1:12" ht="15" customHeight="1">
      <c r="A8" s="379"/>
      <c r="B8" s="134" t="s">
        <v>119</v>
      </c>
      <c r="C8" s="135"/>
      <c r="D8" s="135"/>
      <c r="E8" s="136"/>
      <c r="F8" s="134" t="s">
        <v>120</v>
      </c>
      <c r="G8" s="137"/>
      <c r="H8" s="135"/>
      <c r="I8" s="136"/>
      <c r="J8" s="423"/>
    </row>
    <row r="9" spans="1:12" ht="15" customHeight="1">
      <c r="A9" s="379"/>
      <c r="B9" s="134" t="s">
        <v>121</v>
      </c>
      <c r="C9" s="138"/>
      <c r="D9" s="138"/>
      <c r="E9" s="139"/>
      <c r="F9" s="140" t="s">
        <v>122</v>
      </c>
      <c r="G9" s="139"/>
      <c r="H9" s="139"/>
      <c r="I9" s="139"/>
      <c r="J9" s="423"/>
    </row>
    <row r="10" spans="1:12" ht="15" customHeight="1">
      <c r="A10" s="379"/>
      <c r="B10" s="134" t="s">
        <v>123</v>
      </c>
      <c r="C10" s="139"/>
      <c r="D10" s="139"/>
      <c r="E10" s="139"/>
      <c r="F10" s="141" t="s">
        <v>122</v>
      </c>
      <c r="G10" s="139"/>
      <c r="H10" s="139"/>
      <c r="I10" s="139"/>
      <c r="J10" s="423"/>
      <c r="L10" s="28"/>
    </row>
    <row r="11" spans="1:12" ht="15" customHeight="1">
      <c r="A11" s="379"/>
      <c r="B11" s="142" t="s">
        <v>122</v>
      </c>
      <c r="C11" s="143"/>
      <c r="D11" s="143"/>
      <c r="E11" s="143"/>
      <c r="F11" s="144" t="s">
        <v>122</v>
      </c>
      <c r="G11" s="143"/>
      <c r="H11" s="143"/>
      <c r="I11" s="143"/>
      <c r="J11" s="423"/>
    </row>
    <row r="12" spans="1:12" ht="15" customHeight="1">
      <c r="A12" s="379"/>
      <c r="B12" s="132" t="s">
        <v>124</v>
      </c>
      <c r="C12" s="145">
        <f>SUM(C13:C15)</f>
        <v>0</v>
      </c>
      <c r="D12" s="145">
        <f>SUM(D13:D15)</f>
        <v>0</v>
      </c>
      <c r="E12" s="145">
        <f>SUM(E13:E15)</f>
        <v>0</v>
      </c>
      <c r="F12" s="132" t="s">
        <v>125</v>
      </c>
      <c r="G12" s="133">
        <f>SUM(G13:G19)</f>
        <v>0</v>
      </c>
      <c r="H12" s="133">
        <f>SUM(H13:H19)</f>
        <v>0</v>
      </c>
      <c r="I12" s="133">
        <f>SUM(I13:I19)</f>
        <v>0</v>
      </c>
      <c r="J12" s="423"/>
    </row>
    <row r="13" spans="1:12" ht="15" customHeight="1">
      <c r="A13" s="379"/>
      <c r="B13" s="146" t="s">
        <v>126</v>
      </c>
      <c r="C13" s="147"/>
      <c r="D13" s="147"/>
      <c r="E13" s="148"/>
      <c r="F13" s="134" t="s">
        <v>127</v>
      </c>
      <c r="G13" s="137"/>
      <c r="H13" s="137"/>
      <c r="I13" s="136"/>
      <c r="J13" s="423"/>
    </row>
    <row r="14" spans="1:12" ht="15" customHeight="1">
      <c r="A14" s="379"/>
      <c r="B14" s="134" t="s">
        <v>128</v>
      </c>
      <c r="C14" s="138"/>
      <c r="D14" s="138"/>
      <c r="E14" s="139"/>
      <c r="F14" s="134" t="s">
        <v>129</v>
      </c>
      <c r="G14" s="137"/>
      <c r="H14" s="137"/>
      <c r="I14" s="139"/>
      <c r="J14" s="423"/>
    </row>
    <row r="15" spans="1:12" ht="15" customHeight="1">
      <c r="A15" s="379"/>
      <c r="B15" s="142"/>
      <c r="C15" s="149"/>
      <c r="D15" s="149"/>
      <c r="E15" s="150"/>
      <c r="F15" s="134" t="s">
        <v>130</v>
      </c>
      <c r="G15" s="137"/>
      <c r="H15" s="137"/>
      <c r="I15" s="143"/>
      <c r="J15" s="423"/>
    </row>
    <row r="16" spans="1:12" ht="15" customHeight="1">
      <c r="A16" s="379"/>
      <c r="B16" s="151" t="s">
        <v>131</v>
      </c>
      <c r="C16" s="135"/>
      <c r="D16" s="135"/>
      <c r="E16" s="136"/>
      <c r="F16" s="134" t="s">
        <v>132</v>
      </c>
      <c r="G16" s="137"/>
      <c r="H16" s="137"/>
      <c r="I16" s="143"/>
      <c r="J16" s="423"/>
    </row>
    <row r="17" spans="1:10" ht="15" customHeight="1">
      <c r="A17" s="379"/>
      <c r="B17" s="151" t="s">
        <v>133</v>
      </c>
      <c r="C17" s="138"/>
      <c r="D17" s="138"/>
      <c r="E17" s="139"/>
      <c r="F17" s="152"/>
      <c r="G17" s="137"/>
      <c r="H17" s="137"/>
      <c r="I17" s="143"/>
      <c r="J17" s="423"/>
    </row>
    <row r="18" spans="1:10" ht="15" customHeight="1">
      <c r="A18" s="379"/>
      <c r="B18" s="151" t="s">
        <v>134</v>
      </c>
      <c r="C18" s="138"/>
      <c r="D18" s="138"/>
      <c r="E18" s="139"/>
      <c r="F18" s="153"/>
      <c r="G18" s="137"/>
      <c r="H18" s="137"/>
      <c r="I18" s="143"/>
      <c r="J18" s="423"/>
    </row>
    <row r="19" spans="1:10" ht="15" customHeight="1">
      <c r="A19" s="379"/>
      <c r="B19" s="154"/>
      <c r="C19" s="137"/>
      <c r="D19" s="137"/>
      <c r="E19" s="143"/>
      <c r="F19" s="155"/>
      <c r="G19" s="137"/>
      <c r="H19" s="137"/>
      <c r="I19" s="143"/>
      <c r="J19" s="423"/>
    </row>
    <row r="20" spans="1:10" ht="15" customHeight="1">
      <c r="A20" s="379"/>
      <c r="B20" s="156" t="s">
        <v>135</v>
      </c>
      <c r="C20" s="157">
        <f>SUM(C21+C22+C26+C27+C28)</f>
        <v>0</v>
      </c>
      <c r="D20" s="157">
        <f>SUM(D21+D22+D26+D27+D28)</f>
        <v>0</v>
      </c>
      <c r="E20" s="157">
        <f>SUM(E21+E22+E26+E27+E28)</f>
        <v>0</v>
      </c>
      <c r="F20" s="132" t="s">
        <v>136</v>
      </c>
      <c r="G20" s="133">
        <f>G21+G22+G23</f>
        <v>0</v>
      </c>
      <c r="H20" s="133">
        <f>H21+H22+H23</f>
        <v>0</v>
      </c>
      <c r="I20" s="133">
        <f>I21+I22+I23</f>
        <v>0</v>
      </c>
      <c r="J20" s="423"/>
    </row>
    <row r="21" spans="1:10" ht="15" customHeight="1">
      <c r="A21" s="379"/>
      <c r="B21" s="158" t="s">
        <v>137</v>
      </c>
      <c r="C21" s="159"/>
      <c r="D21" s="159"/>
      <c r="E21" s="160"/>
      <c r="F21" s="134" t="s">
        <v>138</v>
      </c>
      <c r="G21" s="137"/>
      <c r="H21" s="137"/>
      <c r="I21" s="136"/>
      <c r="J21" s="423"/>
    </row>
    <row r="22" spans="1:10" ht="15" customHeight="1">
      <c r="A22" s="379"/>
      <c r="B22" s="161" t="s">
        <v>139</v>
      </c>
      <c r="C22" s="145">
        <f>SUM(C23:C25)</f>
        <v>0</v>
      </c>
      <c r="D22" s="145">
        <f>SUM(D23:D25)</f>
        <v>0</v>
      </c>
      <c r="E22" s="145">
        <f>SUM(E23:E25)</f>
        <v>0</v>
      </c>
      <c r="F22" s="141" t="s">
        <v>122</v>
      </c>
      <c r="G22" s="139"/>
      <c r="H22" s="139"/>
      <c r="I22" s="139"/>
      <c r="J22" s="423"/>
    </row>
    <row r="23" spans="1:10" ht="15" customHeight="1">
      <c r="A23" s="379"/>
      <c r="B23" s="146" t="s">
        <v>140</v>
      </c>
      <c r="C23" s="138"/>
      <c r="D23" s="147"/>
      <c r="E23" s="148"/>
      <c r="F23" s="144" t="s">
        <v>122</v>
      </c>
      <c r="G23" s="143"/>
      <c r="H23" s="143"/>
      <c r="I23" s="143"/>
      <c r="J23" s="423"/>
    </row>
    <row r="24" spans="1:10" ht="15" customHeight="1">
      <c r="A24" s="379"/>
      <c r="B24" s="134" t="s">
        <v>141</v>
      </c>
      <c r="C24" s="138"/>
      <c r="D24" s="138"/>
      <c r="E24" s="139"/>
      <c r="F24" s="132" t="s">
        <v>142</v>
      </c>
      <c r="G24" s="133">
        <f>SUM(G25:G29)</f>
        <v>0</v>
      </c>
      <c r="H24" s="133">
        <f>SUM(H25:H29)</f>
        <v>0</v>
      </c>
      <c r="I24" s="133">
        <f>SUM(I25:I29)</f>
        <v>0</v>
      </c>
      <c r="J24" s="423"/>
    </row>
    <row r="25" spans="1:10" ht="15" customHeight="1">
      <c r="A25" s="379"/>
      <c r="B25" s="162" t="s">
        <v>143</v>
      </c>
      <c r="C25" s="149"/>
      <c r="D25" s="149"/>
      <c r="E25" s="150"/>
      <c r="F25" s="152"/>
      <c r="G25" s="138"/>
      <c r="H25" s="138"/>
      <c r="I25" s="136"/>
      <c r="J25" s="423"/>
    </row>
    <row r="26" spans="1:10" ht="15" customHeight="1">
      <c r="A26" s="379"/>
      <c r="B26" s="163" t="s">
        <v>144</v>
      </c>
      <c r="C26" s="147"/>
      <c r="D26" s="147"/>
      <c r="E26" s="148"/>
      <c r="F26" s="152"/>
      <c r="G26" s="138"/>
      <c r="H26" s="138"/>
      <c r="I26" s="139"/>
      <c r="J26" s="423"/>
    </row>
    <row r="27" spans="1:10" ht="15" customHeight="1">
      <c r="A27" s="379"/>
      <c r="B27" s="151" t="s">
        <v>145</v>
      </c>
      <c r="C27" s="138"/>
      <c r="D27" s="138"/>
      <c r="E27" s="139"/>
      <c r="F27" s="152"/>
      <c r="G27" s="138"/>
      <c r="H27" s="138"/>
      <c r="I27" s="139"/>
      <c r="J27" s="423"/>
    </row>
    <row r="28" spans="1:10" ht="15" customHeight="1">
      <c r="A28" s="379"/>
      <c r="B28" s="154"/>
      <c r="C28" s="137"/>
      <c r="D28" s="137"/>
      <c r="E28" s="143"/>
      <c r="F28" s="152"/>
      <c r="G28" s="137"/>
      <c r="H28" s="137"/>
      <c r="I28" s="139"/>
      <c r="J28" s="423"/>
    </row>
    <row r="29" spans="1:10" ht="15" customHeight="1">
      <c r="A29" s="379"/>
      <c r="B29" s="156" t="s">
        <v>146</v>
      </c>
      <c r="C29" s="157">
        <f>SUM(C30+C31+C32+C33+C34+C35+C36)</f>
        <v>0</v>
      </c>
      <c r="D29" s="157">
        <f>SUM(D30+D31+D32+D33+D34+D35+D36)</f>
        <v>0</v>
      </c>
      <c r="E29" s="157">
        <f>SUM(E30+E31+E32+E33+E34+E35+E36)</f>
        <v>0</v>
      </c>
      <c r="F29" s="155"/>
      <c r="G29" s="137"/>
      <c r="H29" s="137"/>
      <c r="I29" s="143"/>
      <c r="J29" s="423"/>
    </row>
    <row r="30" spans="1:10" ht="15" customHeight="1">
      <c r="A30" s="379"/>
      <c r="B30" s="163" t="s">
        <v>147</v>
      </c>
      <c r="C30" s="164"/>
      <c r="D30" s="164"/>
      <c r="E30" s="165"/>
      <c r="F30" s="166" t="s">
        <v>148</v>
      </c>
      <c r="G30" s="157">
        <f>SUM(G31:G44)</f>
        <v>0</v>
      </c>
      <c r="H30" s="157">
        <f>SUM(H31:H44)</f>
        <v>0</v>
      </c>
      <c r="I30" s="157">
        <f>SUM(I31:I44)</f>
        <v>0</v>
      </c>
      <c r="J30" s="423"/>
    </row>
    <row r="31" spans="1:10" ht="15" customHeight="1">
      <c r="A31" s="379"/>
      <c r="B31" s="151" t="s">
        <v>149</v>
      </c>
      <c r="C31" s="138"/>
      <c r="D31" s="138"/>
      <c r="E31" s="139"/>
      <c r="F31" s="167" t="s">
        <v>150</v>
      </c>
      <c r="G31" s="164"/>
      <c r="H31" s="164"/>
      <c r="I31" s="165"/>
      <c r="J31" s="423"/>
    </row>
    <row r="32" spans="1:10" ht="15" customHeight="1">
      <c r="A32" s="379"/>
      <c r="B32" s="151" t="s">
        <v>151</v>
      </c>
      <c r="C32" s="138"/>
      <c r="D32" s="138"/>
      <c r="E32" s="139"/>
      <c r="F32" s="168" t="s">
        <v>152</v>
      </c>
      <c r="G32" s="138"/>
      <c r="H32" s="138"/>
      <c r="I32" s="139"/>
      <c r="J32" s="423"/>
    </row>
    <row r="33" spans="1:10" ht="15" customHeight="1">
      <c r="A33" s="379"/>
      <c r="B33" s="151" t="s">
        <v>153</v>
      </c>
      <c r="C33" s="138"/>
      <c r="D33" s="138"/>
      <c r="E33" s="139"/>
      <c r="F33" s="168" t="s">
        <v>154</v>
      </c>
      <c r="G33" s="138"/>
      <c r="H33" s="138"/>
      <c r="I33" s="139"/>
      <c r="J33" s="423"/>
    </row>
    <row r="34" spans="1:10" ht="15" customHeight="1">
      <c r="A34" s="379"/>
      <c r="B34" s="151" t="s">
        <v>155</v>
      </c>
      <c r="C34" s="138"/>
      <c r="D34" s="138"/>
      <c r="E34" s="139"/>
      <c r="F34" s="168" t="s">
        <v>156</v>
      </c>
      <c r="G34" s="138"/>
      <c r="H34" s="138"/>
      <c r="I34" s="139"/>
      <c r="J34" s="423"/>
    </row>
    <row r="35" spans="1:10" ht="15" customHeight="1">
      <c r="A35" s="379"/>
      <c r="B35" s="169" t="s">
        <v>122</v>
      </c>
      <c r="C35" s="137"/>
      <c r="D35" s="137"/>
      <c r="E35" s="143"/>
      <c r="F35" s="168" t="s">
        <v>157</v>
      </c>
      <c r="G35" s="138"/>
      <c r="H35" s="138"/>
      <c r="I35" s="139"/>
      <c r="J35" s="423"/>
    </row>
    <row r="36" spans="1:10" ht="15" customHeight="1">
      <c r="A36" s="379"/>
      <c r="B36" s="161" t="s">
        <v>158</v>
      </c>
      <c r="C36" s="145">
        <f>SUM(C37:C40)</f>
        <v>0</v>
      </c>
      <c r="D36" s="145">
        <f>SUM(D37:D40)</f>
        <v>0</v>
      </c>
      <c r="E36" s="145">
        <f>SUM(E37:E40)</f>
        <v>0</v>
      </c>
      <c r="F36" s="168" t="s">
        <v>159</v>
      </c>
      <c r="G36" s="138"/>
      <c r="H36" s="138"/>
      <c r="I36" s="139"/>
      <c r="J36" s="423"/>
    </row>
    <row r="37" spans="1:10" ht="15" customHeight="1">
      <c r="A37" s="379"/>
      <c r="B37" s="146" t="s">
        <v>160</v>
      </c>
      <c r="C37" s="147"/>
      <c r="D37" s="147"/>
      <c r="E37" s="148"/>
      <c r="F37" s="168"/>
      <c r="G37" s="138"/>
      <c r="H37" s="138"/>
      <c r="I37" s="139"/>
      <c r="J37" s="423"/>
    </row>
    <row r="38" spans="1:10" ht="15" customHeight="1">
      <c r="A38" s="379"/>
      <c r="B38" s="134" t="s">
        <v>161</v>
      </c>
      <c r="C38" s="138"/>
      <c r="D38" s="138"/>
      <c r="E38" s="139"/>
      <c r="F38" s="168"/>
      <c r="G38" s="138"/>
      <c r="H38" s="138"/>
      <c r="I38" s="139"/>
      <c r="J38" s="423"/>
    </row>
    <row r="39" spans="1:10" ht="15" customHeight="1">
      <c r="A39" s="379"/>
      <c r="B39" s="170" t="s">
        <v>162</v>
      </c>
      <c r="C39" s="138"/>
      <c r="D39" s="138"/>
      <c r="E39" s="139"/>
      <c r="F39" s="171" t="s">
        <v>163</v>
      </c>
      <c r="G39" s="138"/>
      <c r="H39" s="138"/>
      <c r="I39" s="139"/>
      <c r="J39" s="423"/>
    </row>
    <row r="40" spans="1:10" ht="15" customHeight="1">
      <c r="A40" s="379"/>
      <c r="B40" s="172"/>
      <c r="C40" s="137"/>
      <c r="D40" s="137"/>
      <c r="E40" s="143"/>
      <c r="F40" s="171"/>
      <c r="G40" s="137"/>
      <c r="H40" s="137"/>
      <c r="I40" s="139"/>
      <c r="J40" s="423"/>
    </row>
    <row r="41" spans="1:10" ht="15" customHeight="1">
      <c r="A41" s="379"/>
      <c r="B41" s="156" t="s">
        <v>164</v>
      </c>
      <c r="C41" s="157">
        <f>SUM(C42:C43)</f>
        <v>0</v>
      </c>
      <c r="D41" s="157">
        <f>SUM(D42:D43)</f>
        <v>0</v>
      </c>
      <c r="E41" s="157">
        <f>SUM(E42:E43)</f>
        <v>0</v>
      </c>
      <c r="F41" s="171" t="s">
        <v>165</v>
      </c>
      <c r="G41" s="138"/>
      <c r="H41" s="138"/>
      <c r="I41" s="139"/>
      <c r="J41" s="423"/>
    </row>
    <row r="42" spans="1:10" ht="15" customHeight="1">
      <c r="A42" s="379"/>
      <c r="B42" s="163" t="s">
        <v>166</v>
      </c>
      <c r="C42" s="164"/>
      <c r="D42" s="164"/>
      <c r="E42" s="165"/>
      <c r="F42" s="173" t="s">
        <v>122</v>
      </c>
      <c r="G42" s="159"/>
      <c r="H42" s="159"/>
      <c r="I42" s="139"/>
      <c r="J42" s="423"/>
    </row>
    <row r="43" spans="1:10" ht="15" customHeight="1">
      <c r="A43" s="379"/>
      <c r="B43" s="169" t="s">
        <v>122</v>
      </c>
      <c r="C43" s="143"/>
      <c r="D43" s="143"/>
      <c r="E43" s="143"/>
      <c r="F43" s="173" t="s">
        <v>122</v>
      </c>
      <c r="G43" s="139"/>
      <c r="H43" s="139"/>
      <c r="I43" s="139"/>
      <c r="J43" s="423"/>
    </row>
    <row r="44" spans="1:10" ht="15" customHeight="1">
      <c r="A44" s="379"/>
      <c r="B44" s="156" t="s">
        <v>167</v>
      </c>
      <c r="C44" s="157">
        <f>SUM(C45+C46)</f>
        <v>0</v>
      </c>
      <c r="D44" s="157">
        <f>SUM(D45+D46)</f>
        <v>0</v>
      </c>
      <c r="E44" s="157">
        <f>SUM(E45+E46)</f>
        <v>0</v>
      </c>
      <c r="F44" s="174" t="s">
        <v>122</v>
      </c>
      <c r="G44" s="143"/>
      <c r="H44" s="143"/>
      <c r="I44" s="143"/>
      <c r="J44" s="423"/>
    </row>
    <row r="45" spans="1:10" ht="15" customHeight="1">
      <c r="A45" s="379"/>
      <c r="B45" s="158" t="s">
        <v>168</v>
      </c>
      <c r="C45" s="159"/>
      <c r="D45" s="159"/>
      <c r="E45" s="160"/>
      <c r="F45" s="166" t="s">
        <v>169</v>
      </c>
      <c r="G45" s="157">
        <f>G46+G47+G51+G52</f>
        <v>0</v>
      </c>
      <c r="H45" s="157">
        <f>H46+H47+H51+H52</f>
        <v>0</v>
      </c>
      <c r="I45" s="157">
        <f>I46+I47+I51+I52</f>
        <v>0</v>
      </c>
      <c r="J45" s="423"/>
    </row>
    <row r="46" spans="1:10" ht="15" customHeight="1">
      <c r="A46" s="379"/>
      <c r="B46" s="161" t="s">
        <v>170</v>
      </c>
      <c r="C46" s="145">
        <f>SUM(C47:C51)</f>
        <v>0</v>
      </c>
      <c r="D46" s="145">
        <f>SUM(D47:D51)</f>
        <v>0</v>
      </c>
      <c r="E46" s="145">
        <f>SUM(E47:E51)</f>
        <v>0</v>
      </c>
      <c r="F46" s="175" t="s">
        <v>171</v>
      </c>
      <c r="G46" s="137"/>
      <c r="H46" s="137"/>
      <c r="I46" s="160"/>
      <c r="J46" s="423"/>
    </row>
    <row r="47" spans="1:10" ht="15" customHeight="1">
      <c r="A47" s="379"/>
      <c r="B47" s="146" t="s">
        <v>172</v>
      </c>
      <c r="C47" s="147"/>
      <c r="D47" s="147"/>
      <c r="E47" s="148"/>
      <c r="F47" s="161" t="s">
        <v>173</v>
      </c>
      <c r="G47" s="145">
        <f>SUM(G48:G50)</f>
        <v>0</v>
      </c>
      <c r="H47" s="145">
        <f>SUM(H48:H50)</f>
        <v>0</v>
      </c>
      <c r="I47" s="145">
        <f>SUM(I48:I50)</f>
        <v>0</v>
      </c>
      <c r="J47" s="423"/>
    </row>
    <row r="48" spans="1:10" ht="15" customHeight="1">
      <c r="A48" s="379"/>
      <c r="B48" s="134" t="s">
        <v>174</v>
      </c>
      <c r="C48" s="138"/>
      <c r="D48" s="138"/>
      <c r="E48" s="139"/>
      <c r="F48" s="146" t="s">
        <v>175</v>
      </c>
      <c r="G48" s="148"/>
      <c r="H48" s="148"/>
      <c r="I48" s="148"/>
      <c r="J48" s="423"/>
    </row>
    <row r="49" spans="1:10" ht="15" customHeight="1">
      <c r="A49" s="379"/>
      <c r="B49" s="134" t="s">
        <v>176</v>
      </c>
      <c r="C49" s="138"/>
      <c r="D49" s="138"/>
      <c r="E49" s="139"/>
      <c r="F49" s="134" t="s">
        <v>177</v>
      </c>
      <c r="G49" s="139"/>
      <c r="H49" s="139"/>
      <c r="I49" s="139"/>
      <c r="J49" s="423"/>
    </row>
    <row r="50" spans="1:10" ht="15" customHeight="1">
      <c r="A50" s="379"/>
      <c r="B50" s="176" t="s">
        <v>178</v>
      </c>
      <c r="C50" s="137"/>
      <c r="D50" s="137"/>
      <c r="E50" s="143"/>
      <c r="F50" s="172"/>
      <c r="G50" s="147"/>
      <c r="H50" s="147"/>
      <c r="I50" s="143"/>
      <c r="J50" s="423"/>
    </row>
    <row r="51" spans="1:10" ht="15" customHeight="1">
      <c r="A51" s="379"/>
      <c r="B51" s="169" t="s">
        <v>122</v>
      </c>
      <c r="C51" s="137"/>
      <c r="D51" s="137"/>
      <c r="E51" s="143"/>
      <c r="F51" s="177" t="s">
        <v>179</v>
      </c>
      <c r="G51" s="178"/>
      <c r="H51" s="178"/>
      <c r="I51" s="160"/>
      <c r="J51" s="423"/>
    </row>
    <row r="52" spans="1:10" ht="15" customHeight="1">
      <c r="A52" s="379"/>
      <c r="B52" s="156" t="s">
        <v>180</v>
      </c>
      <c r="C52" s="157">
        <f>SUM(C53+C54+C59)</f>
        <v>0</v>
      </c>
      <c r="D52" s="157">
        <f>SUM(D53+D54+D59)</f>
        <v>0</v>
      </c>
      <c r="E52" s="157">
        <f>SUM(E53+E54+E59)</f>
        <v>0</v>
      </c>
      <c r="F52" s="169" t="s">
        <v>122</v>
      </c>
      <c r="G52" s="160"/>
      <c r="H52" s="160"/>
      <c r="I52" s="160"/>
      <c r="J52" s="423"/>
    </row>
    <row r="53" spans="1:10" ht="15" customHeight="1">
      <c r="A53" s="379"/>
      <c r="B53" s="158" t="s">
        <v>181</v>
      </c>
      <c r="C53" s="160"/>
      <c r="D53" s="160"/>
      <c r="E53" s="160"/>
      <c r="F53" s="166" t="s">
        <v>182</v>
      </c>
      <c r="G53" s="157">
        <f>SUM(G54:G64)</f>
        <v>0</v>
      </c>
      <c r="H53" s="157">
        <f>SUM(H54:H64)</f>
        <v>0</v>
      </c>
      <c r="I53" s="157">
        <f>SUM(I54:I64)</f>
        <v>0</v>
      </c>
      <c r="J53" s="423"/>
    </row>
    <row r="54" spans="1:10" ht="15" customHeight="1">
      <c r="A54" s="379"/>
      <c r="B54" s="161" t="s">
        <v>183</v>
      </c>
      <c r="C54" s="145">
        <f>SUM(C55:C58)</f>
        <v>0</v>
      </c>
      <c r="D54" s="145">
        <f>SUM(D55:D58)</f>
        <v>0</v>
      </c>
      <c r="E54" s="145">
        <f>SUM(E55:E58)</f>
        <v>0</v>
      </c>
      <c r="F54" s="163" t="s">
        <v>184</v>
      </c>
      <c r="G54" s="178"/>
      <c r="H54" s="178"/>
      <c r="I54" s="165"/>
      <c r="J54" s="423"/>
    </row>
    <row r="55" spans="1:10" ht="15" customHeight="1">
      <c r="A55" s="379"/>
      <c r="B55" s="146" t="s">
        <v>185</v>
      </c>
      <c r="C55" s="147"/>
      <c r="D55" s="147"/>
      <c r="E55" s="148"/>
      <c r="F55" s="179"/>
      <c r="G55" s="139"/>
      <c r="H55" s="139"/>
      <c r="I55" s="139"/>
      <c r="J55" s="423"/>
    </row>
    <row r="56" spans="1:10" ht="15" customHeight="1">
      <c r="A56" s="379"/>
      <c r="B56" s="134" t="s">
        <v>186</v>
      </c>
      <c r="C56" s="138"/>
      <c r="D56" s="138"/>
      <c r="E56" s="139"/>
      <c r="F56" s="173"/>
      <c r="G56" s="139"/>
      <c r="H56" s="139"/>
      <c r="I56" s="139"/>
      <c r="J56" s="423"/>
    </row>
    <row r="57" spans="1:10" ht="15" customHeight="1">
      <c r="A57" s="379"/>
      <c r="B57" s="134" t="s">
        <v>187</v>
      </c>
      <c r="C57" s="138"/>
      <c r="D57" s="138"/>
      <c r="E57" s="139"/>
      <c r="F57" s="173" t="s">
        <v>122</v>
      </c>
      <c r="G57" s="139"/>
      <c r="H57" s="139"/>
      <c r="I57" s="139"/>
      <c r="J57" s="423"/>
    </row>
    <row r="58" spans="1:10" ht="15" customHeight="1">
      <c r="A58" s="379"/>
      <c r="B58" s="180" t="s">
        <v>188</v>
      </c>
      <c r="C58" s="137"/>
      <c r="D58" s="137"/>
      <c r="E58" s="143"/>
      <c r="F58" s="173" t="s">
        <v>122</v>
      </c>
      <c r="G58" s="139"/>
      <c r="H58" s="139"/>
      <c r="I58" s="139"/>
      <c r="J58" s="423"/>
    </row>
    <row r="59" spans="1:10" ht="15" customHeight="1">
      <c r="A59" s="379"/>
      <c r="B59" s="161" t="s">
        <v>189</v>
      </c>
      <c r="C59" s="145">
        <f>SUM(C60:C64)</f>
        <v>0</v>
      </c>
      <c r="D59" s="145">
        <f>SUM(D60:D64)</f>
        <v>0</v>
      </c>
      <c r="E59" s="145">
        <f>SUM(E60:E64)</f>
        <v>0</v>
      </c>
      <c r="F59" s="173" t="s">
        <v>122</v>
      </c>
      <c r="G59" s="139"/>
      <c r="H59" s="139"/>
      <c r="I59" s="139"/>
      <c r="J59" s="423"/>
    </row>
    <row r="60" spans="1:10" ht="15" customHeight="1">
      <c r="A60" s="379"/>
      <c r="B60" s="146" t="s">
        <v>190</v>
      </c>
      <c r="C60" s="147"/>
      <c r="D60" s="147"/>
      <c r="E60" s="148"/>
      <c r="F60" s="173" t="s">
        <v>122</v>
      </c>
      <c r="G60" s="139"/>
      <c r="H60" s="139"/>
      <c r="I60" s="139"/>
      <c r="J60" s="423"/>
    </row>
    <row r="61" spans="1:10" ht="15" customHeight="1">
      <c r="A61" s="379"/>
      <c r="B61" s="134" t="s">
        <v>191</v>
      </c>
      <c r="C61" s="139"/>
      <c r="D61" s="139"/>
      <c r="E61" s="139"/>
      <c r="F61" s="173" t="s">
        <v>122</v>
      </c>
      <c r="G61" s="139"/>
      <c r="H61" s="139"/>
      <c r="I61" s="139"/>
      <c r="J61" s="423"/>
    </row>
    <row r="62" spans="1:10" ht="15" customHeight="1">
      <c r="A62" s="379"/>
      <c r="B62" s="134" t="s">
        <v>192</v>
      </c>
      <c r="C62" s="139"/>
      <c r="D62" s="139"/>
      <c r="E62" s="139"/>
      <c r="F62" s="173" t="s">
        <v>122</v>
      </c>
      <c r="G62" s="139"/>
      <c r="H62" s="139"/>
      <c r="I62" s="139"/>
      <c r="J62" s="423"/>
    </row>
    <row r="63" spans="1:10" ht="15" customHeight="1">
      <c r="A63" s="379"/>
      <c r="B63" s="134" t="s">
        <v>193</v>
      </c>
      <c r="C63" s="139"/>
      <c r="D63" s="139"/>
      <c r="E63" s="139"/>
      <c r="F63" s="173" t="s">
        <v>122</v>
      </c>
      <c r="G63" s="139"/>
      <c r="H63" s="139"/>
      <c r="I63" s="139"/>
      <c r="J63" s="423"/>
    </row>
    <row r="64" spans="1:10" ht="15" customHeight="1">
      <c r="A64" s="379"/>
      <c r="B64" s="142"/>
      <c r="C64" s="143"/>
      <c r="D64" s="143"/>
      <c r="E64" s="143"/>
      <c r="F64" s="174" t="s">
        <v>122</v>
      </c>
      <c r="G64" s="181"/>
      <c r="H64" s="181"/>
      <c r="I64" s="181"/>
      <c r="J64" s="423"/>
    </row>
    <row r="65" spans="1:64" ht="15" customHeight="1">
      <c r="A65" s="379"/>
      <c r="B65" s="156" t="s">
        <v>194</v>
      </c>
      <c r="C65" s="157">
        <f>SUM(C66:C67)</f>
        <v>0</v>
      </c>
      <c r="D65" s="157">
        <f>SUM(D66:D67)</f>
        <v>0</v>
      </c>
      <c r="E65" s="157">
        <f>SUM(E66:E67)</f>
        <v>0</v>
      </c>
      <c r="F65" s="166" t="s">
        <v>195</v>
      </c>
      <c r="G65" s="157">
        <f>SUM(G66:G69)</f>
        <v>0</v>
      </c>
      <c r="H65" s="157">
        <f>SUM(H66:H69)</f>
        <v>0</v>
      </c>
      <c r="I65" s="157">
        <f>SUM(I66:I69)</f>
        <v>0</v>
      </c>
      <c r="J65" s="423"/>
    </row>
    <row r="66" spans="1:64" ht="15" customHeight="1">
      <c r="A66" s="379"/>
      <c r="B66" s="163" t="s">
        <v>196</v>
      </c>
      <c r="C66" s="165"/>
      <c r="D66" s="165"/>
      <c r="E66" s="165"/>
      <c r="F66" s="182" t="s">
        <v>197</v>
      </c>
      <c r="G66" s="147"/>
      <c r="H66" s="147"/>
      <c r="I66" s="148"/>
      <c r="J66" s="423"/>
    </row>
    <row r="67" spans="1:64" ht="15" customHeight="1">
      <c r="A67" s="379"/>
      <c r="B67" s="183" t="s">
        <v>198</v>
      </c>
      <c r="C67" s="143"/>
      <c r="D67" s="143"/>
      <c r="E67" s="143"/>
      <c r="F67" s="184" t="s">
        <v>199</v>
      </c>
      <c r="G67" s="138"/>
      <c r="H67" s="138"/>
      <c r="I67" s="139"/>
      <c r="J67" s="423"/>
    </row>
    <row r="68" spans="1:64" ht="15" customHeight="1">
      <c r="A68" s="379"/>
      <c r="B68" s="156" t="s">
        <v>200</v>
      </c>
      <c r="C68" s="157">
        <f>SUM(C69)</f>
        <v>0</v>
      </c>
      <c r="D68" s="157">
        <f>SUM(D69)</f>
        <v>0</v>
      </c>
      <c r="E68" s="157">
        <f>SUM(E69)</f>
        <v>0</v>
      </c>
      <c r="F68" s="185" t="s">
        <v>201</v>
      </c>
      <c r="G68" s="138"/>
      <c r="H68" s="138"/>
      <c r="I68" s="139"/>
      <c r="J68" s="423"/>
    </row>
    <row r="69" spans="1:64" ht="15" customHeight="1">
      <c r="A69" s="379"/>
      <c r="B69" s="169"/>
      <c r="C69" s="159"/>
      <c r="D69" s="159"/>
      <c r="E69" s="160"/>
      <c r="F69" s="155"/>
      <c r="G69" s="186"/>
      <c r="H69" s="137"/>
      <c r="I69" s="143"/>
      <c r="J69" s="423"/>
    </row>
    <row r="70" spans="1:64" ht="15" customHeight="1">
      <c r="A70" s="379"/>
      <c r="B70" s="156" t="s">
        <v>202</v>
      </c>
      <c r="C70" s="157">
        <f>SUM(C71)</f>
        <v>0</v>
      </c>
      <c r="D70" s="157">
        <f>SUM(D71)</f>
        <v>0</v>
      </c>
      <c r="E70" s="157">
        <f>SUM(E71)</f>
        <v>0</v>
      </c>
      <c r="F70" s="166" t="s">
        <v>203</v>
      </c>
      <c r="G70" s="157">
        <f>SUM(G71)</f>
        <v>0</v>
      </c>
      <c r="H70" s="157">
        <f>SUM(H71)</f>
        <v>0</v>
      </c>
      <c r="I70" s="157">
        <f>SUM(I71)</f>
        <v>0</v>
      </c>
      <c r="J70" s="423"/>
    </row>
    <row r="71" spans="1:64" ht="15" customHeight="1">
      <c r="A71" s="379"/>
      <c r="B71" s="183" t="s">
        <v>204</v>
      </c>
      <c r="C71" s="159"/>
      <c r="D71" s="159"/>
      <c r="E71" s="160"/>
      <c r="F71" s="187" t="s">
        <v>205</v>
      </c>
      <c r="G71" s="159"/>
      <c r="H71" s="159"/>
      <c r="I71" s="160"/>
      <c r="J71" s="423"/>
    </row>
    <row r="72" spans="1:64" ht="21" customHeight="1">
      <c r="A72" s="379"/>
      <c r="B72" s="188" t="s">
        <v>206</v>
      </c>
      <c r="C72" s="189">
        <f>SUM(C70+C68+C65+C52+C44+C41+C29+C20+C6)</f>
        <v>0</v>
      </c>
      <c r="D72" s="189">
        <f>SUM(D70+D68+D65+D52+D44+D41+D29+D20+D6)</f>
        <v>0</v>
      </c>
      <c r="E72" s="189">
        <f>SUM(E70+E68+E65+E52+E44+E41+E29+E20+E6)</f>
        <v>0</v>
      </c>
      <c r="F72" s="190" t="s">
        <v>207</v>
      </c>
      <c r="G72" s="189">
        <f>SUM(G70+G65+G53+G45+G30+G6)</f>
        <v>0</v>
      </c>
      <c r="H72" s="189">
        <f>SUM(H70+H65+H53+H45+H30+H6)</f>
        <v>0</v>
      </c>
      <c r="I72" s="189">
        <f>SUM(I70+I65+I53+I45+I30+I6)</f>
        <v>0</v>
      </c>
      <c r="J72" s="423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</row>
    <row r="73" spans="1:64" ht="21" customHeight="1">
      <c r="A73" s="379"/>
      <c r="B73" s="191" t="s">
        <v>208</v>
      </c>
      <c r="C73" s="192">
        <f>IF(((G72-C72)&gt;0),G72-C72,0)</f>
        <v>0</v>
      </c>
      <c r="D73" s="192">
        <f>IF(((H72-D72)&gt;0),H72-D72,0)</f>
        <v>0</v>
      </c>
      <c r="E73" s="192">
        <f>IF(((I72-E72)&gt;0),I72-E72,0)</f>
        <v>0</v>
      </c>
      <c r="F73" s="193" t="s">
        <v>209</v>
      </c>
      <c r="G73" s="194">
        <f>IF(((C72-G72)&gt;0),C72-G72,0)</f>
        <v>0</v>
      </c>
      <c r="H73" s="194">
        <f>IF(((D72-H72)&gt;0),D72-H72,0)</f>
        <v>0</v>
      </c>
      <c r="I73" s="194">
        <f>IF(((E72-I72)&gt;0),E72-I72,0)</f>
        <v>0</v>
      </c>
      <c r="J73" s="423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</row>
    <row r="74" spans="1:64" ht="21" customHeight="1">
      <c r="A74" s="379"/>
      <c r="B74" s="188" t="s">
        <v>210</v>
      </c>
      <c r="C74" s="189">
        <f>SUM(C72+C73)</f>
        <v>0</v>
      </c>
      <c r="D74" s="189">
        <f>SUM(D72+D73)</f>
        <v>0</v>
      </c>
      <c r="E74" s="189">
        <f>SUM(E72+E73)</f>
        <v>0</v>
      </c>
      <c r="F74" s="190" t="s">
        <v>210</v>
      </c>
      <c r="G74" s="189">
        <f>SUM(G72+G73)</f>
        <v>0</v>
      </c>
      <c r="H74" s="189">
        <f>SUM(H72+H73)</f>
        <v>0</v>
      </c>
      <c r="I74" s="189">
        <f>SUM(I72+I73)</f>
        <v>0</v>
      </c>
      <c r="J74" s="423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</row>
    <row r="75" spans="1:64" ht="21" customHeight="1">
      <c r="A75" s="379"/>
      <c r="B75" s="195"/>
      <c r="C75" s="196"/>
      <c r="D75" s="196"/>
      <c r="E75" s="196"/>
      <c r="J75" s="423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</row>
    <row r="76" spans="1:64" ht="26.25" customHeight="1">
      <c r="A76" s="379"/>
      <c r="B76" s="421"/>
      <c r="C76" s="421"/>
      <c r="D76" s="421"/>
      <c r="E76" s="421"/>
      <c r="F76" s="421"/>
      <c r="G76" s="421"/>
      <c r="H76" s="421"/>
      <c r="I76" s="421"/>
      <c r="J76" s="423"/>
    </row>
    <row r="77" spans="1:64" ht="15" customHeight="1">
      <c r="A77" s="379"/>
      <c r="B77" s="358" t="str">
        <f>NomClub&amp;" "&amp;NomSection&amp;" - Subvention Municipale "&amp;Saison&amp;"    Page 6/10"</f>
        <v xml:space="preserve">  - Subvention Municipale 2026    Page 6/10</v>
      </c>
      <c r="C77" s="358"/>
      <c r="D77" s="358"/>
      <c r="E77" s="358"/>
      <c r="F77" s="358"/>
      <c r="G77" s="358"/>
      <c r="H77" s="358"/>
      <c r="I77" s="358"/>
      <c r="J77" s="423"/>
    </row>
    <row r="78" spans="1:64" ht="13.2">
      <c r="A78" s="58"/>
      <c r="B78" s="71"/>
      <c r="C78" s="71"/>
      <c r="D78" s="71"/>
      <c r="E78" s="71"/>
      <c r="F78" s="71"/>
      <c r="G78" s="71"/>
      <c r="H78" s="71"/>
      <c r="I78" s="71"/>
      <c r="J78" s="197"/>
      <c r="K78" s="198"/>
      <c r="L78" s="198"/>
    </row>
  </sheetData>
  <sheetProtection sheet="1" objects="1" scenarios="1"/>
  <mergeCells count="9">
    <mergeCell ref="B1:I1"/>
    <mergeCell ref="A2:A77"/>
    <mergeCell ref="C2:I2"/>
    <mergeCell ref="J2:J77"/>
    <mergeCell ref="C3:I3"/>
    <mergeCell ref="B4:B5"/>
    <mergeCell ref="F4:F5"/>
    <mergeCell ref="B76:I76"/>
    <mergeCell ref="B77:I77"/>
  </mergeCells>
  <dataValidations count="1">
    <dataValidation operator="equal" allowBlank="1" showInputMessage="1" showErrorMessage="1" promptTitle="Cotisations club" prompt="Le montant de cette cellule correspond au total _x000a_de ce que payent les adhérents pour leur adhésion _x000a_au club et pour leur licence." sqref="I13" xr:uid="{00000000-0002-0000-0500-000000000000}">
      <formula1>0</formula1>
      <formula2>0</formula2>
    </dataValidation>
  </dataValidations>
  <printOptions horizontalCentered="1"/>
  <pageMargins left="0.39374999999999999" right="0.39374999999999999" top="0.39374999999999999" bottom="0.39374999999999999" header="0.511811023622047" footer="0.511811023622047"/>
  <pageSetup paperSize="9" fitToHeight="2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L103"/>
  <sheetViews>
    <sheetView topLeftCell="A13" zoomScaleNormal="100" workbookViewId="0">
      <selection activeCell="B40" sqref="B40"/>
    </sheetView>
  </sheetViews>
  <sheetFormatPr baseColWidth="10" defaultColWidth="11.5546875" defaultRowHeight="12.75" customHeight="1"/>
  <cols>
    <col min="1" max="1" width="3.5546875" customWidth="1"/>
    <col min="2" max="2" width="16.6640625" customWidth="1"/>
    <col min="3" max="3" width="18.6640625" customWidth="1"/>
    <col min="4" max="7" width="14.33203125" customWidth="1"/>
    <col min="8" max="8" width="33" customWidth="1"/>
    <col min="9" max="12" width="14.33203125" customWidth="1"/>
    <col min="13" max="13" width="3.5546875" customWidth="1"/>
    <col min="14" max="64" width="11.44140625" customWidth="1"/>
  </cols>
  <sheetData>
    <row r="1" spans="1:13" ht="13.2">
      <c r="A1" s="15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7"/>
    </row>
    <row r="2" spans="1:13" ht="21.9" customHeight="1">
      <c r="A2" s="60"/>
      <c r="B2" s="1"/>
      <c r="C2" s="1"/>
      <c r="D2" s="422" t="str">
        <f>"ASSOCIATION : "&amp;NomClub&amp;" "&amp;NomSection</f>
        <v xml:space="preserve">ASSOCIATION :  </v>
      </c>
      <c r="E2" s="422"/>
      <c r="F2" s="422"/>
      <c r="G2" s="422"/>
      <c r="H2" s="422"/>
      <c r="I2" s="422"/>
      <c r="J2" s="422"/>
      <c r="K2" s="422"/>
      <c r="L2" s="422"/>
      <c r="M2" s="199"/>
    </row>
    <row r="3" spans="1:13" ht="21.9" customHeight="1">
      <c r="A3" s="60"/>
      <c r="B3" s="426"/>
      <c r="C3" s="426"/>
      <c r="D3" s="424" t="str">
        <f>"BILAN DE L'ANNEE "&amp;IF(TypeSaison="Décembre","CIVILE du  1er Janvier "&amp;AnSaison&amp;" au 31 "&amp;TypeSaison&amp;" "&amp;Saison-2,"SPORTIVE du 1er "&amp;IF(TypeSaison="Mars","Avril "&amp;AnSaison-1&amp;" au 31 ",IF(TypeSaison="Juin","Juillet "&amp;AnSaison-1&amp;" au 30 ",IF(TypeSaison="Octobre","Novembre ","Septembre ")&amp;AnSaison-1&amp;" au 31 "))&amp;TypeSaison&amp;" "&amp;AnSaison)</f>
        <v>BILAN DE L'ANNEE CIVILE du  1er Janvier 2024 au 31 Décembre 2024</v>
      </c>
      <c r="E3" s="424"/>
      <c r="F3" s="424"/>
      <c r="G3" s="424"/>
      <c r="H3" s="424"/>
      <c r="I3" s="424"/>
      <c r="J3" s="424"/>
      <c r="K3" s="424"/>
      <c r="L3" s="424"/>
      <c r="M3" s="199"/>
    </row>
    <row r="4" spans="1:13" ht="27" customHeight="1">
      <c r="A4" s="60"/>
      <c r="B4" s="427" t="s">
        <v>211</v>
      </c>
      <c r="C4" s="427"/>
      <c r="D4" s="427"/>
      <c r="E4" s="427"/>
      <c r="F4" s="427"/>
      <c r="G4" s="427"/>
      <c r="H4" s="428" t="s">
        <v>212</v>
      </c>
      <c r="I4" s="428"/>
      <c r="J4" s="428"/>
      <c r="K4" s="428"/>
      <c r="L4" s="428"/>
      <c r="M4" s="199"/>
    </row>
    <row r="5" spans="1:13" ht="15.6">
      <c r="A5" s="60"/>
      <c r="B5" s="429" t="s">
        <v>213</v>
      </c>
      <c r="C5" s="429"/>
      <c r="D5" s="125" t="s">
        <v>112</v>
      </c>
      <c r="E5" s="125" t="s">
        <v>113</v>
      </c>
      <c r="F5" s="125" t="s">
        <v>214</v>
      </c>
      <c r="G5" s="200" t="s">
        <v>215</v>
      </c>
      <c r="H5" s="201" t="s">
        <v>213</v>
      </c>
      <c r="I5" s="125" t="s">
        <v>112</v>
      </c>
      <c r="J5" s="125" t="s">
        <v>113</v>
      </c>
      <c r="K5" s="125" t="s">
        <v>214</v>
      </c>
      <c r="L5" s="202" t="s">
        <v>215</v>
      </c>
      <c r="M5" s="199"/>
    </row>
    <row r="6" spans="1:13" ht="13.5" customHeight="1">
      <c r="A6" s="60"/>
      <c r="B6" s="430"/>
      <c r="C6" s="430"/>
      <c r="D6" s="203" t="str">
        <f>"("&amp;IF(TypeSaison="Décembre",,AnSaison-3&amp;"/")&amp;AnSaison-2&amp;")"</f>
        <v>(2022)</v>
      </c>
      <c r="E6" s="203" t="str">
        <f>"("&amp;IF(TypeSaison="Décembre",,AnSaison-2&amp;"/")&amp;AnSaison-1&amp;")"</f>
        <v>(2023)</v>
      </c>
      <c r="F6" s="127" t="str">
        <f>"("&amp;IF(TypeSaison="Décembre",,AnSaison-1&amp;"/")&amp;AnSaison&amp;")"</f>
        <v>(2024)</v>
      </c>
      <c r="G6" s="204" t="str">
        <f>"("&amp;IF(TypeSaison="Décembre",,AnSaison&amp;"/")&amp;AnSaison+1&amp;")"</f>
        <v>(2025)</v>
      </c>
      <c r="H6" s="205"/>
      <c r="I6" s="203" t="str">
        <f>"("&amp;IF(TypeSaison="Décembre",,AnSaison-3&amp;"/")&amp;AnSaison-2&amp;")"</f>
        <v>(2022)</v>
      </c>
      <c r="J6" s="203" t="str">
        <f>"("&amp;IF(TypeSaison="Décembre",,AnSaison-2&amp;"/")&amp;AnSaison-1&amp;")"</f>
        <v>(2023)</v>
      </c>
      <c r="K6" s="127" t="str">
        <f>"("&amp;IF(TypeSaison="Décembre",,AnSaison-1&amp;"/")&amp;AnSaison&amp;")"</f>
        <v>(2024)</v>
      </c>
      <c r="L6" s="128" t="str">
        <f>"("&amp;IF(TypeSaison="Décembre",,AnSaison&amp;"/")&amp;AnSaison+1&amp;")"</f>
        <v>(2025)</v>
      </c>
      <c r="M6" s="199"/>
    </row>
    <row r="7" spans="1:13" ht="19.5" customHeight="1">
      <c r="A7" s="60"/>
      <c r="B7" s="431" t="s">
        <v>216</v>
      </c>
      <c r="C7" s="431"/>
      <c r="D7" s="206">
        <f>SUM(D8:D10)</f>
        <v>0</v>
      </c>
      <c r="E7" s="206">
        <f>SUM(E8:E10)</f>
        <v>0</v>
      </c>
      <c r="F7" s="206">
        <f>SUM(F8:F10)</f>
        <v>0</v>
      </c>
      <c r="G7" s="207">
        <f>SUM(G8:G10)</f>
        <v>0</v>
      </c>
      <c r="H7" s="208" t="s">
        <v>217</v>
      </c>
      <c r="I7" s="206">
        <f>SUM(I8:I10)</f>
        <v>0</v>
      </c>
      <c r="J7" s="206">
        <f>SUM(J8:J10)</f>
        <v>0</v>
      </c>
      <c r="K7" s="206">
        <f>SUM(K8:K10)</f>
        <v>0</v>
      </c>
      <c r="L7" s="209">
        <f>SUM(L8:L10)</f>
        <v>0</v>
      </c>
      <c r="M7" s="199"/>
    </row>
    <row r="8" spans="1:13" ht="13.2">
      <c r="A8" s="60"/>
      <c r="B8" s="432" t="s">
        <v>218</v>
      </c>
      <c r="C8" s="432"/>
      <c r="D8" s="210"/>
      <c r="E8" s="210"/>
      <c r="F8" s="210"/>
      <c r="G8" s="211"/>
      <c r="H8" s="212" t="s">
        <v>219</v>
      </c>
      <c r="I8" s="210">
        <v>0</v>
      </c>
      <c r="J8" s="213">
        <f>I7</f>
        <v>0</v>
      </c>
      <c r="K8" s="213">
        <f>J7</f>
        <v>0</v>
      </c>
      <c r="L8" s="214">
        <f>K7</f>
        <v>0</v>
      </c>
      <c r="M8" s="199"/>
    </row>
    <row r="9" spans="1:13" ht="13.2">
      <c r="A9" s="60"/>
      <c r="B9" s="433" t="s">
        <v>220</v>
      </c>
      <c r="C9" s="433"/>
      <c r="D9" s="215"/>
      <c r="E9" s="215"/>
      <c r="F9" s="215"/>
      <c r="G9" s="216"/>
      <c r="H9" s="217" t="s">
        <v>221</v>
      </c>
      <c r="I9" s="218">
        <f>'Comptes Résultats'!G72-'Comptes Résultats'!C72</f>
        <v>0</v>
      </c>
      <c r="J9" s="218">
        <f>'Comptes Résultats'!H72-'Comptes Résultats'!D72</f>
        <v>0</v>
      </c>
      <c r="K9" s="218">
        <f>'Comptes Résultats'!I72-'Comptes Résultats'!E72</f>
        <v>0</v>
      </c>
      <c r="L9" s="219">
        <f>'Budget Prévisionnel'!G72-'Budget Prévisionnel'!D72</f>
        <v>0</v>
      </c>
      <c r="M9" s="199"/>
    </row>
    <row r="10" spans="1:13" ht="13.5" customHeight="1">
      <c r="A10" s="60"/>
      <c r="B10" s="433" t="s">
        <v>222</v>
      </c>
      <c r="C10" s="433"/>
      <c r="D10" s="220"/>
      <c r="E10" s="220"/>
      <c r="F10" s="220"/>
      <c r="G10" s="221"/>
      <c r="H10" s="222"/>
      <c r="I10" s="220"/>
      <c r="J10" s="220"/>
      <c r="K10" s="220"/>
      <c r="L10" s="223"/>
      <c r="M10" s="199"/>
    </row>
    <row r="11" spans="1:13" ht="18.75" customHeight="1">
      <c r="A11" s="60"/>
      <c r="B11" s="431" t="s">
        <v>223</v>
      </c>
      <c r="C11" s="431"/>
      <c r="D11" s="224">
        <f>SUM(D12:D22)</f>
        <v>0</v>
      </c>
      <c r="E11" s="224">
        <f>SUM(E12:E22)</f>
        <v>0</v>
      </c>
      <c r="F11" s="224">
        <f>SUM(F12:F22)</f>
        <v>0</v>
      </c>
      <c r="G11" s="225">
        <f>L7</f>
        <v>0</v>
      </c>
      <c r="H11" s="208" t="s">
        <v>224</v>
      </c>
      <c r="I11" s="224">
        <f>SUM(I12:I15)</f>
        <v>0</v>
      </c>
      <c r="J11" s="224">
        <f>SUM(J12:J15)</f>
        <v>0</v>
      </c>
      <c r="K11" s="224">
        <f>SUM(K12:K15)</f>
        <v>0</v>
      </c>
      <c r="L11" s="224">
        <f>SUM(L12:L15)</f>
        <v>0</v>
      </c>
      <c r="M11" s="199"/>
    </row>
    <row r="12" spans="1:13" ht="13.2">
      <c r="A12" s="60"/>
      <c r="B12" s="432" t="s">
        <v>225</v>
      </c>
      <c r="C12" s="432"/>
      <c r="D12" s="210"/>
      <c r="E12" s="210"/>
      <c r="F12" s="210"/>
      <c r="G12" s="211"/>
      <c r="H12" s="212" t="s">
        <v>226</v>
      </c>
      <c r="I12" s="210"/>
      <c r="J12" s="210"/>
      <c r="K12" s="210"/>
      <c r="L12" s="213"/>
      <c r="M12" s="199"/>
    </row>
    <row r="13" spans="1:13" ht="13.2">
      <c r="A13" s="60"/>
      <c r="B13" s="433" t="s">
        <v>227</v>
      </c>
      <c r="C13" s="433"/>
      <c r="D13" s="215"/>
      <c r="E13" s="215"/>
      <c r="F13" s="215"/>
      <c r="G13" s="216"/>
      <c r="H13" s="226"/>
      <c r="I13" s="215"/>
      <c r="J13" s="215"/>
      <c r="K13" s="215"/>
      <c r="L13" s="218"/>
      <c r="M13" s="199"/>
    </row>
    <row r="14" spans="1:13" ht="13.2">
      <c r="A14" s="60"/>
      <c r="B14" s="227" t="s">
        <v>228</v>
      </c>
      <c r="C14" s="228"/>
      <c r="D14" s="215"/>
      <c r="E14" s="215"/>
      <c r="F14" s="215"/>
      <c r="G14" s="216"/>
      <c r="H14" s="226"/>
      <c r="I14" s="215"/>
      <c r="J14" s="215"/>
      <c r="K14" s="215"/>
      <c r="L14" s="218"/>
      <c r="M14" s="199"/>
    </row>
    <row r="15" spans="1:13" ht="13.2">
      <c r="A15" s="60"/>
      <c r="B15" s="227" t="s">
        <v>229</v>
      </c>
      <c r="C15" s="228"/>
      <c r="D15" s="215"/>
      <c r="E15" s="215"/>
      <c r="F15" s="215"/>
      <c r="G15" s="216"/>
      <c r="H15" s="222"/>
      <c r="I15" s="220"/>
      <c r="J15" s="220"/>
      <c r="K15" s="220"/>
      <c r="L15" s="223"/>
      <c r="M15" s="199"/>
    </row>
    <row r="16" spans="1:13" ht="13.8">
      <c r="A16" s="60"/>
      <c r="B16" s="227" t="s">
        <v>230</v>
      </c>
      <c r="C16" s="228"/>
      <c r="D16" s="215"/>
      <c r="E16" s="215"/>
      <c r="F16" s="215"/>
      <c r="G16" s="216"/>
      <c r="H16" s="208" t="s">
        <v>231</v>
      </c>
      <c r="I16" s="206">
        <f>SUM(I17:I22)</f>
        <v>0</v>
      </c>
      <c r="J16" s="206">
        <f>SUM(J17:J22)</f>
        <v>0</v>
      </c>
      <c r="K16" s="206">
        <f>SUM(K17:K22)</f>
        <v>0</v>
      </c>
      <c r="L16" s="206">
        <f>SUM(L17:L22)</f>
        <v>0</v>
      </c>
      <c r="M16" s="199"/>
    </row>
    <row r="17" spans="1:64" ht="13.2">
      <c r="A17" s="60"/>
      <c r="B17" s="227" t="s">
        <v>232</v>
      </c>
      <c r="C17" s="229"/>
      <c r="D17" s="215"/>
      <c r="E17" s="215"/>
      <c r="F17" s="215"/>
      <c r="G17" s="216"/>
      <c r="H17" s="217" t="s">
        <v>233</v>
      </c>
      <c r="I17" s="210"/>
      <c r="J17" s="210"/>
      <c r="K17" s="210"/>
      <c r="L17" s="218"/>
      <c r="M17" s="199"/>
    </row>
    <row r="18" spans="1:64" ht="13.2">
      <c r="A18" s="60"/>
      <c r="B18" s="227" t="s">
        <v>234</v>
      </c>
      <c r="C18" s="229"/>
      <c r="D18" s="215"/>
      <c r="E18" s="215"/>
      <c r="F18" s="215"/>
      <c r="G18" s="216"/>
      <c r="H18" s="217" t="s">
        <v>235</v>
      </c>
      <c r="I18" s="215"/>
      <c r="J18" s="215"/>
      <c r="K18" s="215"/>
      <c r="L18" s="218"/>
      <c r="M18" s="199"/>
    </row>
    <row r="19" spans="1:64" ht="13.2">
      <c r="A19" s="60"/>
      <c r="B19" s="227" t="s">
        <v>236</v>
      </c>
      <c r="C19" s="229"/>
      <c r="D19" s="215"/>
      <c r="E19" s="215"/>
      <c r="F19" s="215"/>
      <c r="G19" s="216"/>
      <c r="H19" s="217" t="s">
        <v>237</v>
      </c>
      <c r="I19" s="215"/>
      <c r="J19" s="215"/>
      <c r="K19" s="215"/>
      <c r="L19" s="218"/>
      <c r="M19" s="199"/>
    </row>
    <row r="20" spans="1:64" ht="12.75" customHeight="1">
      <c r="A20" s="60"/>
      <c r="B20" s="433" t="s">
        <v>238</v>
      </c>
      <c r="C20" s="433"/>
      <c r="D20" s="215"/>
      <c r="E20" s="215"/>
      <c r="F20" s="215"/>
      <c r="G20" s="216"/>
      <c r="H20" s="226"/>
      <c r="I20" s="215"/>
      <c r="J20" s="215"/>
      <c r="K20" s="215"/>
      <c r="L20" s="218"/>
      <c r="M20" s="199"/>
    </row>
    <row r="21" spans="1:64" ht="13.2">
      <c r="A21" s="60"/>
      <c r="B21" s="434"/>
      <c r="C21" s="434"/>
      <c r="D21" s="215"/>
      <c r="E21" s="215"/>
      <c r="F21" s="215"/>
      <c r="G21" s="216"/>
      <c r="H21" s="226"/>
      <c r="I21" s="215"/>
      <c r="J21" s="215"/>
      <c r="K21" s="215"/>
      <c r="L21" s="218"/>
      <c r="M21" s="199"/>
    </row>
    <row r="22" spans="1:64" ht="13.2">
      <c r="A22" s="60"/>
      <c r="B22" s="435"/>
      <c r="C22" s="435"/>
      <c r="D22" s="220"/>
      <c r="E22" s="220"/>
      <c r="F22" s="220"/>
      <c r="G22" s="221"/>
      <c r="H22" s="222"/>
      <c r="I22" s="230"/>
      <c r="J22" s="230"/>
      <c r="K22" s="230"/>
      <c r="L22" s="223"/>
      <c r="M22" s="199"/>
    </row>
    <row r="23" spans="1:64" ht="18.75" customHeight="1">
      <c r="A23" s="60"/>
      <c r="B23" s="431" t="s">
        <v>239</v>
      </c>
      <c r="C23" s="431"/>
      <c r="D23" s="224">
        <f>SUM(D24:D27)</f>
        <v>0</v>
      </c>
      <c r="E23" s="224">
        <f>SUM(E24:E27)</f>
        <v>0</v>
      </c>
      <c r="F23" s="224">
        <f>SUM(F24:F27)</f>
        <v>0</v>
      </c>
      <c r="G23" s="225">
        <f>SUM(G24:G27)</f>
        <v>0</v>
      </c>
      <c r="H23" s="208" t="s">
        <v>239</v>
      </c>
      <c r="I23" s="224">
        <f>SUM(I24:I27)</f>
        <v>0</v>
      </c>
      <c r="J23" s="224">
        <f>SUM(J24:J27)</f>
        <v>0</v>
      </c>
      <c r="K23" s="224">
        <f>SUM(K24:K27)</f>
        <v>0</v>
      </c>
      <c r="L23" s="231">
        <f>SUM(L24:L27)</f>
        <v>0</v>
      </c>
      <c r="M23" s="199"/>
    </row>
    <row r="24" spans="1:64" ht="12.75" customHeight="1">
      <c r="A24" s="60"/>
      <c r="B24" s="432" t="s">
        <v>240</v>
      </c>
      <c r="C24" s="432"/>
      <c r="D24" s="210"/>
      <c r="E24" s="210"/>
      <c r="F24" s="210"/>
      <c r="G24" s="211"/>
      <c r="H24" s="212" t="s">
        <v>241</v>
      </c>
      <c r="I24" s="210"/>
      <c r="J24" s="210"/>
      <c r="K24" s="210"/>
      <c r="L24" s="213"/>
      <c r="M24" s="199"/>
    </row>
    <row r="25" spans="1:64" ht="13.2">
      <c r="A25" s="60"/>
      <c r="B25" s="434"/>
      <c r="C25" s="434"/>
      <c r="D25" s="215"/>
      <c r="E25" s="215"/>
      <c r="F25" s="215"/>
      <c r="G25" s="216"/>
      <c r="H25" s="232"/>
      <c r="I25" s="233"/>
      <c r="J25" s="233"/>
      <c r="K25" s="233"/>
      <c r="L25" s="218"/>
      <c r="M25" s="199"/>
    </row>
    <row r="26" spans="1:64" ht="13.2">
      <c r="A26" s="60"/>
      <c r="B26" s="436"/>
      <c r="C26" s="436"/>
      <c r="D26" s="215"/>
      <c r="E26" s="215"/>
      <c r="F26" s="215"/>
      <c r="G26" s="216"/>
      <c r="H26" s="226"/>
      <c r="I26" s="215"/>
      <c r="J26" s="215"/>
      <c r="K26" s="215"/>
      <c r="L26" s="218"/>
      <c r="M26" s="199"/>
    </row>
    <row r="27" spans="1:64" ht="13.2">
      <c r="A27" s="60"/>
      <c r="B27" s="435"/>
      <c r="C27" s="435"/>
      <c r="D27" s="220"/>
      <c r="E27" s="220"/>
      <c r="F27" s="220"/>
      <c r="G27" s="221"/>
      <c r="H27" s="226"/>
      <c r="I27" s="215"/>
      <c r="J27" s="215"/>
      <c r="K27" s="215"/>
      <c r="L27" s="218"/>
      <c r="M27" s="199"/>
    </row>
    <row r="28" spans="1:64" ht="24" customHeight="1">
      <c r="A28" s="60"/>
      <c r="B28" s="431" t="s">
        <v>242</v>
      </c>
      <c r="C28" s="431"/>
      <c r="D28" s="206">
        <f>D7+D11+D23</f>
        <v>0</v>
      </c>
      <c r="E28" s="206">
        <f>E7+E11+E23</f>
        <v>0</v>
      </c>
      <c r="F28" s="206">
        <f>F7+F11+F23</f>
        <v>0</v>
      </c>
      <c r="G28" s="207">
        <f>G7+G11+G23</f>
        <v>0</v>
      </c>
      <c r="H28" s="208" t="s">
        <v>243</v>
      </c>
      <c r="I28" s="206">
        <f>I7+I11+I16+I23</f>
        <v>0</v>
      </c>
      <c r="J28" s="206">
        <f>J7+J11+J16+J23</f>
        <v>0</v>
      </c>
      <c r="K28" s="206">
        <f>K7+K11+K16+K23</f>
        <v>0</v>
      </c>
      <c r="L28" s="206">
        <f>L7+L11+L16+L23</f>
        <v>0</v>
      </c>
      <c r="M28" s="234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</row>
    <row r="29" spans="1:64" ht="24" customHeight="1">
      <c r="A29" s="60"/>
      <c r="B29" s="437"/>
      <c r="C29" s="437"/>
      <c r="D29" s="437"/>
      <c r="E29" s="437"/>
      <c r="F29" s="437"/>
      <c r="G29" s="437"/>
      <c r="H29" s="437"/>
      <c r="I29" s="437"/>
      <c r="J29" s="437"/>
      <c r="K29" s="437"/>
      <c r="L29" s="437"/>
      <c r="M29" s="234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</row>
    <row r="30" spans="1:64" ht="21.9" customHeight="1">
      <c r="A30" s="60"/>
      <c r="B30" s="426"/>
      <c r="C30" s="426"/>
      <c r="D30" s="438" t="s">
        <v>244</v>
      </c>
      <c r="E30" s="438"/>
      <c r="F30" s="438"/>
      <c r="G30" s="438"/>
      <c r="H30" s="438"/>
      <c r="I30" s="438"/>
      <c r="J30" s="438"/>
      <c r="K30" s="438"/>
      <c r="L30" s="438"/>
      <c r="M30" s="199"/>
    </row>
    <row r="31" spans="1:64" ht="27" customHeight="1">
      <c r="A31" s="60"/>
      <c r="B31" s="439" t="s">
        <v>245</v>
      </c>
      <c r="C31" s="439"/>
      <c r="D31" s="439"/>
      <c r="E31" s="439"/>
      <c r="F31" s="439"/>
      <c r="G31" s="439"/>
      <c r="H31" s="440" t="s">
        <v>114</v>
      </c>
      <c r="I31" s="440"/>
      <c r="J31" s="440"/>
      <c r="K31" s="440"/>
      <c r="L31" s="440"/>
      <c r="M31" s="199"/>
    </row>
    <row r="32" spans="1:64" ht="15.6">
      <c r="A32" s="60"/>
      <c r="B32" s="441" t="s">
        <v>213</v>
      </c>
      <c r="C32" s="441"/>
      <c r="D32" s="125" t="s">
        <v>112</v>
      </c>
      <c r="E32" s="125" t="s">
        <v>113</v>
      </c>
      <c r="F32" s="125" t="s">
        <v>214</v>
      </c>
      <c r="G32" s="200" t="s">
        <v>215</v>
      </c>
      <c r="H32" s="201" t="s">
        <v>213</v>
      </c>
      <c r="I32" s="125" t="s">
        <v>112</v>
      </c>
      <c r="J32" s="125" t="s">
        <v>113</v>
      </c>
      <c r="K32" s="125" t="s">
        <v>214</v>
      </c>
      <c r="L32" s="200" t="s">
        <v>215</v>
      </c>
      <c r="M32" s="199"/>
    </row>
    <row r="33" spans="1:64" ht="13.5" customHeight="1">
      <c r="A33" s="60"/>
      <c r="B33" s="442"/>
      <c r="C33" s="442"/>
      <c r="D33" s="203" t="str">
        <f>"("&amp;IF(TypeSaison="Décembre",,AnSaison-3&amp;"/")&amp;AnSaison-2&amp;")"</f>
        <v>(2022)</v>
      </c>
      <c r="E33" s="203" t="str">
        <f>"("&amp;IF(TypeSaison="Décembre",,AnSaison-2&amp;"/")&amp;AnSaison-1&amp;")"</f>
        <v>(2023)</v>
      </c>
      <c r="F33" s="127" t="str">
        <f>"("&amp;IF(TypeSaison="Décembre",,AnSaison-1&amp;"/")&amp;AnSaison&amp;")"</f>
        <v>(2024)</v>
      </c>
      <c r="G33" s="204" t="str">
        <f>"("&amp;IF(TypeSaison="Décembre",,AnSaison&amp;"/")&amp;AnSaison+1&amp;")"</f>
        <v>(2025)</v>
      </c>
      <c r="H33" s="205"/>
      <c r="I33" s="203" t="str">
        <f>"("&amp;IF(TypeSaison="Décembre",,AnSaison-3&amp;"/")&amp;AnSaison-2&amp;")"</f>
        <v>(2022)</v>
      </c>
      <c r="J33" s="203" t="str">
        <f>"("&amp;IF(TypeSaison="Décembre",,AnSaison-2&amp;"/")&amp;AnSaison-1&amp;")"</f>
        <v>(2023)</v>
      </c>
      <c r="K33" s="127" t="str">
        <f>"("&amp;IF(TypeSaison="Décembre",,AnSaison-1&amp;"/")&amp;AnSaison&amp;")"</f>
        <v>(2024)</v>
      </c>
      <c r="L33" s="204" t="str">
        <f>"("&amp;IF(TypeSaison="Décembre",,AnSaison&amp;"/")&amp;AnSaison+1&amp;")"</f>
        <v>(2025)</v>
      </c>
      <c r="M33" s="199"/>
    </row>
    <row r="34" spans="1:64" ht="22.5" customHeight="1">
      <c r="A34" s="60"/>
      <c r="B34" s="235" t="s">
        <v>246</v>
      </c>
      <c r="C34" s="236"/>
      <c r="D34" s="237">
        <f>'Comptes Résultats'!C72</f>
        <v>0</v>
      </c>
      <c r="E34" s="237">
        <f>'Comptes Résultats'!D72</f>
        <v>0</v>
      </c>
      <c r="F34" s="237">
        <f>'Comptes Résultats'!E72</f>
        <v>0</v>
      </c>
      <c r="G34" s="238">
        <f>'Budget Prévisionnel'!D72</f>
        <v>0</v>
      </c>
      <c r="H34" s="239" t="s">
        <v>247</v>
      </c>
      <c r="I34" s="240">
        <f>'Comptes Résultats'!G72</f>
        <v>0</v>
      </c>
      <c r="J34" s="240">
        <f>'Comptes Résultats'!H72</f>
        <v>0</v>
      </c>
      <c r="K34" s="240">
        <f>'Comptes Résultats'!I72</f>
        <v>0</v>
      </c>
      <c r="L34" s="241">
        <f>'Budget Prévisionnel'!G72</f>
        <v>0</v>
      </c>
      <c r="M34" s="234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</row>
    <row r="35" spans="1:64" ht="22.5" customHeight="1">
      <c r="A35" s="60"/>
      <c r="B35" s="235" t="s">
        <v>208</v>
      </c>
      <c r="C35" s="236"/>
      <c r="D35" s="242">
        <f>IF(((I34-D34)&gt;0),I34-D34,0)</f>
        <v>0</v>
      </c>
      <c r="E35" s="242">
        <f>IF(((J34-E34)&gt;0),J34-E34,0)</f>
        <v>0</v>
      </c>
      <c r="F35" s="242">
        <f>IF(((K34-F34)&gt;0),K34-F34,0)</f>
        <v>0</v>
      </c>
      <c r="G35" s="243">
        <f>IF(((L34-G34)&gt;0),L34-G34,0)</f>
        <v>0</v>
      </c>
      <c r="H35" s="244" t="s">
        <v>209</v>
      </c>
      <c r="I35" s="245">
        <f>IF(((D34-I34)&gt;0),D34-I34,0)</f>
        <v>0</v>
      </c>
      <c r="J35" s="245">
        <f>IF(((E34-J34)&gt;0),E34-J34,0)</f>
        <v>0</v>
      </c>
      <c r="K35" s="245">
        <f>IF(((F34-K34)&gt;0),F34-K34,0)</f>
        <v>0</v>
      </c>
      <c r="L35" s="246">
        <f>IF(((G34-L34)&gt;0),G34-L34,0)</f>
        <v>0</v>
      </c>
      <c r="M35" s="234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</row>
    <row r="36" spans="1:64" ht="22.5" customHeight="1">
      <c r="A36" s="60"/>
      <c r="B36" s="247" t="s">
        <v>248</v>
      </c>
      <c r="C36" s="248"/>
      <c r="D36" s="249">
        <f>SUM(D34:D35)</f>
        <v>0</v>
      </c>
      <c r="E36" s="249">
        <f>SUM(E34:E35)</f>
        <v>0</v>
      </c>
      <c r="F36" s="249">
        <f>SUM(F34:F35)</f>
        <v>0</v>
      </c>
      <c r="G36" s="250">
        <f>SUM(G34:G35)</f>
        <v>0</v>
      </c>
      <c r="H36" s="251" t="s">
        <v>248</v>
      </c>
      <c r="I36" s="252">
        <f>SUM(I34:I35)</f>
        <v>0</v>
      </c>
      <c r="J36" s="252">
        <f>SUM(J34:J35)</f>
        <v>0</v>
      </c>
      <c r="K36" s="252">
        <f>SUM(K34:K35)</f>
        <v>0</v>
      </c>
      <c r="L36" s="253">
        <f>SUM(L34:L35)</f>
        <v>0</v>
      </c>
      <c r="M36" s="234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</row>
    <row r="37" spans="1:64" ht="22.5" customHeight="1">
      <c r="A37" s="60"/>
      <c r="B37" s="235" t="s">
        <v>249</v>
      </c>
      <c r="C37" s="236"/>
      <c r="D37" s="254"/>
      <c r="E37" s="254"/>
      <c r="F37" s="255">
        <f>Bénévolat!I7</f>
        <v>0</v>
      </c>
      <c r="G37" s="256"/>
      <c r="H37" s="257" t="s">
        <v>249</v>
      </c>
      <c r="I37" s="206">
        <f>D37</f>
        <v>0</v>
      </c>
      <c r="J37" s="206">
        <f>E37</f>
        <v>0</v>
      </c>
      <c r="K37" s="206">
        <f>Bénévolat!I7</f>
        <v>0</v>
      </c>
      <c r="L37" s="207"/>
      <c r="M37" s="234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</row>
    <row r="38" spans="1:64" ht="22.5" customHeight="1">
      <c r="A38" s="60"/>
      <c r="B38" s="443" t="s">
        <v>250</v>
      </c>
      <c r="C38" s="443"/>
      <c r="D38" s="258">
        <f>SUM(D36:D37)</f>
        <v>0</v>
      </c>
      <c r="E38" s="258">
        <f>SUM(E36:E37)</f>
        <v>0</v>
      </c>
      <c r="F38" s="258">
        <f>SUM(F36:F37)</f>
        <v>0</v>
      </c>
      <c r="G38" s="259">
        <f>SUM(G36:G37)</f>
        <v>0</v>
      </c>
      <c r="H38" s="260" t="s">
        <v>250</v>
      </c>
      <c r="I38" s="261">
        <f>SUM(I36:I37)</f>
        <v>0</v>
      </c>
      <c r="J38" s="261">
        <f>SUM(J36:J37)</f>
        <v>0</v>
      </c>
      <c r="K38" s="261">
        <f>SUM(K36:K37)</f>
        <v>0</v>
      </c>
      <c r="L38" s="262">
        <f>SUM(L36:L37)</f>
        <v>0</v>
      </c>
      <c r="M38" s="234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</row>
    <row r="39" spans="1:64" ht="31.5" customHeight="1">
      <c r="A39" s="60"/>
      <c r="B39" s="444"/>
      <c r="C39" s="444"/>
      <c r="D39" s="444"/>
      <c r="E39" s="444"/>
      <c r="F39" s="444"/>
      <c r="G39" s="444"/>
      <c r="H39" s="444"/>
      <c r="I39" s="444"/>
      <c r="J39" s="444"/>
      <c r="K39" s="444"/>
      <c r="L39" s="444"/>
      <c r="M39" s="199"/>
    </row>
    <row r="40" spans="1:64" ht="15" customHeight="1">
      <c r="A40" s="60"/>
      <c r="B40" s="358" t="str">
        <f>NomClub&amp;" "&amp;NomSection&amp;" - Subvention Municipale "&amp;Saison&amp;"    Page 7/10"</f>
        <v xml:space="preserve">  - Subvention Municipale 2026    Page 7/10</v>
      </c>
      <c r="C40" s="358"/>
      <c r="D40" s="358"/>
      <c r="E40" s="358"/>
      <c r="F40" s="358"/>
      <c r="G40" s="358"/>
      <c r="H40" s="358"/>
      <c r="I40" s="358"/>
      <c r="J40" s="358"/>
      <c r="K40" s="358"/>
      <c r="L40" s="358"/>
      <c r="M40" s="199"/>
    </row>
    <row r="41" spans="1:64" ht="12.75" customHeight="1">
      <c r="A41" s="58"/>
      <c r="B41" s="444"/>
      <c r="C41" s="444"/>
      <c r="D41" s="444"/>
      <c r="E41" s="444"/>
      <c r="F41" s="444"/>
      <c r="G41" s="444"/>
      <c r="H41" s="444"/>
      <c r="I41" s="444"/>
      <c r="J41" s="444"/>
      <c r="K41" s="444"/>
      <c r="L41" s="444"/>
      <c r="M41" s="197"/>
    </row>
    <row r="103" spans="2:2" ht="13.2">
      <c r="B103" t="str">
        <f>NomClub&amp;" "&amp;NomSection&amp;" - Subvention Municipale "&amp;Saison&amp;"    Page 9/10"</f>
        <v xml:space="preserve">  - Subvention Municipale 2026    Page 9/10</v>
      </c>
    </row>
  </sheetData>
  <sheetProtection sheet="1" objects="1" scenarios="1"/>
  <mergeCells count="36">
    <mergeCell ref="B41:L41"/>
    <mergeCell ref="B32:C32"/>
    <mergeCell ref="B33:C33"/>
    <mergeCell ref="B38:C38"/>
    <mergeCell ref="B39:L39"/>
    <mergeCell ref="B40:L40"/>
    <mergeCell ref="B29:L29"/>
    <mergeCell ref="B30:C30"/>
    <mergeCell ref="D30:L30"/>
    <mergeCell ref="B31:G31"/>
    <mergeCell ref="H31:L31"/>
    <mergeCell ref="B24:C24"/>
    <mergeCell ref="B25:C25"/>
    <mergeCell ref="B26:C26"/>
    <mergeCell ref="B27:C27"/>
    <mergeCell ref="B28:C28"/>
    <mergeCell ref="B13:C13"/>
    <mergeCell ref="B20:C20"/>
    <mergeCell ref="B21:C21"/>
    <mergeCell ref="B22:C22"/>
    <mergeCell ref="B23:C23"/>
    <mergeCell ref="B8:C8"/>
    <mergeCell ref="B9:C9"/>
    <mergeCell ref="B10:C10"/>
    <mergeCell ref="B11:C11"/>
    <mergeCell ref="B12:C12"/>
    <mergeCell ref="B4:G4"/>
    <mergeCell ref="H4:L4"/>
    <mergeCell ref="B5:C5"/>
    <mergeCell ref="B6:C6"/>
    <mergeCell ref="B7:C7"/>
    <mergeCell ref="B1:L1"/>
    <mergeCell ref="B2:C2"/>
    <mergeCell ref="D2:L2"/>
    <mergeCell ref="B3:C3"/>
    <mergeCell ref="D3:L3"/>
  </mergeCells>
  <dataValidations count="6">
    <dataValidation type="decimal" operator="notEqual" showInputMessage="1" showErrorMessage="1" error="ATTENTION !_x000a_Vous n'avez pas entré les capitaux propre de l'association (ou fond associatif) à la fin de l'exercise N-3._x000a_Votre Bilan ne peut pas être équilibré." promptTitle="Report à Nouveau de l'exercise N-3" prompt="Entrer les capitaux propre de l'association (ou fond associatif)   à la fin de de l'exercice N-3" sqref="I8" xr:uid="{00000000-0002-0000-0600-000000000000}">
      <formula1>0</formula1>
      <formula2>0</formula2>
    </dataValidation>
    <dataValidation operator="equal" allowBlank="1" showErrorMessage="1" sqref="D11:F11" xr:uid="{00000000-0002-0000-0600-000001000000}">
      <formula1>0</formula1>
      <formula2>0</formula2>
    </dataValidation>
    <dataValidation operator="equal" allowBlank="1" showInputMessage="1" showErrorMessage="1" promptTitle="Vos créances" prompt="Montant des chèques non encore crédités sur vos comptes ou de vos factures non encore payées par vos clients" sqref="D13:F13" xr:uid="{00000000-0002-0000-0600-000002000000}">
      <formula1>0</formula1>
      <formula2>0</formula2>
    </dataValidation>
    <dataValidation operator="equal" allowBlank="1" showInputMessage="1" showErrorMessage="1" promptTitle="Vos dettes" prompt="Montant de vos chèques émis non encore débités sur vos comptes ou de des factures de vos fournisseurs que vous n'avez pas encore règlées" sqref="I13:K13" xr:uid="{00000000-0002-0000-0600-000003000000}">
      <formula1>0</formula1>
      <formula2>0</formula2>
    </dataValidation>
    <dataValidation operator="equal" allowBlank="1" showInputMessage="1" showErrorMessage="1" promptTitle="Vos comptes chèques" prompt="Mettre l'identification de vos différents compte DAV" sqref="C14:C16" xr:uid="{00000000-0002-0000-0600-000004000000}">
      <formula1>0</formula1>
      <formula2>0</formula2>
    </dataValidation>
    <dataValidation operator="equal" allowBlank="1" showInputMessage="1" showErrorMessage="1" promptTitle="Vos supports de placement" prompt="Mettre l'identification de vos supports de placement" sqref="C17:C19" xr:uid="{00000000-0002-0000-0600-000005000000}">
      <formula1>0</formula1>
      <formula2>0</formula2>
    </dataValidation>
  </dataValidations>
  <printOptions horizontalCentered="1"/>
  <pageMargins left="0.39374999999999999" right="0.39374999999999999" top="0.39374999999999999" bottom="0.39374999999999999" header="0.511811023622047" footer="0.511811023622047"/>
  <pageSetup paperSize="9" fitToHeight="2"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BL103"/>
  <sheetViews>
    <sheetView zoomScaleNormal="100" workbookViewId="0">
      <selection activeCell="B77" sqref="B77"/>
    </sheetView>
  </sheetViews>
  <sheetFormatPr baseColWidth="10" defaultColWidth="11.5546875" defaultRowHeight="12.75" customHeight="1"/>
  <cols>
    <col min="1" max="1" width="3.5546875" customWidth="1"/>
    <col min="2" max="2" width="34.77734375" customWidth="1"/>
    <col min="3" max="4" width="17.33203125" customWidth="1"/>
    <col min="5" max="5" width="34.77734375" customWidth="1"/>
    <col min="6" max="7" width="17.33203125" customWidth="1"/>
    <col min="8" max="8" width="3.5546875" customWidth="1"/>
    <col min="9" max="64" width="11.44140625" customWidth="1"/>
  </cols>
  <sheetData>
    <row r="1" spans="1:10" ht="13.2">
      <c r="A1" s="15"/>
      <c r="B1" s="14"/>
      <c r="C1" s="14"/>
      <c r="D1" s="14"/>
      <c r="E1" s="14"/>
      <c r="F1" s="14"/>
      <c r="G1" s="14"/>
      <c r="H1" s="17"/>
    </row>
    <row r="2" spans="1:10" ht="21.9" customHeight="1">
      <c r="A2" s="379"/>
      <c r="B2" s="123"/>
      <c r="C2" s="422" t="str">
        <f>"ASSOCIATION : "&amp;NomClub&amp;" "&amp;NomSection</f>
        <v xml:space="preserve">ASSOCIATION :  </v>
      </c>
      <c r="D2" s="422"/>
      <c r="E2" s="422"/>
      <c r="F2" s="422"/>
      <c r="G2" s="422"/>
      <c r="H2" s="423"/>
    </row>
    <row r="3" spans="1:10" ht="21.9" customHeight="1">
      <c r="A3" s="379"/>
      <c r="B3" s="263"/>
      <c r="C3" s="424" t="str">
        <f>"BUDGET PREVISIONNEL DE L'ANNEE "&amp;IF(TypeSaison="Décembre","CIVILE du  1er Janvier "&amp;AnSaison+1&amp;" au 31 "&amp;TypeSaison&amp;" "&amp;Saison-1,"SPORTIVE du 1er "&amp;IF(TypeSaison="Mars","Avril "&amp;AnSaison&amp;" au 31 ",IF(TypeSaison="Juin","Juillet "&amp;AnSaison&amp;" au 30 ",IF(TypeSaison="Octobre","Novembre ","Septembre ")&amp;AnSaison&amp;" au 31 "))&amp;TypeSaison&amp;" "&amp;AnSaison+1)</f>
        <v>BUDGET PREVISIONNEL DE L'ANNEE CIVILE du  1er Janvier 2025 au 31 Décembre 2025</v>
      </c>
      <c r="D3" s="424"/>
      <c r="E3" s="424"/>
      <c r="F3" s="424"/>
      <c r="G3" s="424"/>
      <c r="H3" s="423"/>
    </row>
    <row r="4" spans="1:10" ht="21.9" customHeight="1">
      <c r="A4" s="379"/>
      <c r="B4" s="425" t="s">
        <v>111</v>
      </c>
      <c r="C4" s="126" t="s">
        <v>214</v>
      </c>
      <c r="D4" s="125" t="str">
        <f>"Prévision N+1"</f>
        <v>Prévision N+1</v>
      </c>
      <c r="E4" s="425" t="s">
        <v>114</v>
      </c>
      <c r="F4" s="126" t="s">
        <v>214</v>
      </c>
      <c r="G4" s="125" t="str">
        <f>"Prévision N+1"</f>
        <v>Prévision N+1</v>
      </c>
      <c r="H4" s="423"/>
    </row>
    <row r="5" spans="1:10" ht="16.5" customHeight="1">
      <c r="A5" s="379"/>
      <c r="B5" s="425"/>
      <c r="C5" s="264" t="str">
        <f>"("&amp;IF(TypeSaison="Décembre",,AnSaison-1&amp;"/")&amp;AnSaison&amp;")"</f>
        <v>(2024)</v>
      </c>
      <c r="D5" s="127" t="str">
        <f>"("&amp;IF(TypeSaison="Décembre",,AnSaison&amp;"/")&amp;AnSaison+1&amp;")"</f>
        <v>(2025)</v>
      </c>
      <c r="E5" s="425"/>
      <c r="F5" s="264" t="str">
        <f>"("&amp;IF(TypeSaison="Décembre",,AnSaison-1&amp;"/")&amp;AnSaison&amp;")"</f>
        <v>(2024)</v>
      </c>
      <c r="G5" s="127" t="str">
        <f>"("&amp;IF(TypeSaison="Décembre",,AnSaison&amp;"/")&amp;AnSaison+1&amp;")"</f>
        <v>(2025)</v>
      </c>
      <c r="H5" s="423"/>
    </row>
    <row r="6" spans="1:10" ht="15" customHeight="1">
      <c r="A6" s="379"/>
      <c r="B6" s="129" t="s">
        <v>115</v>
      </c>
      <c r="C6" s="130">
        <f>SUM(C7+C12+C16+C17+C18+C19)</f>
        <v>0</v>
      </c>
      <c r="D6" s="130">
        <f>SUM(D7+D12+D16+D17+D18+D19)</f>
        <v>0</v>
      </c>
      <c r="E6" s="131" t="s">
        <v>116</v>
      </c>
      <c r="F6" s="130">
        <f>SUM(F7+F12+F19+F23)</f>
        <v>0</v>
      </c>
      <c r="G6" s="130">
        <f>SUM(G7+G12+G19+G23)</f>
        <v>0</v>
      </c>
      <c r="H6" s="423"/>
    </row>
    <row r="7" spans="1:10" ht="15" customHeight="1">
      <c r="A7" s="379"/>
      <c r="B7" s="132" t="s">
        <v>117</v>
      </c>
      <c r="C7" s="133">
        <f>SUM(C8:C11)</f>
        <v>0</v>
      </c>
      <c r="D7" s="133">
        <f>SUM(D8:D11)</f>
        <v>0</v>
      </c>
      <c r="E7" s="132" t="s">
        <v>118</v>
      </c>
      <c r="F7" s="133">
        <f>SUM(F8:F11)</f>
        <v>0</v>
      </c>
      <c r="G7" s="133">
        <f>SUM(G8:G11)</f>
        <v>0</v>
      </c>
      <c r="H7" s="423"/>
    </row>
    <row r="8" spans="1:10" ht="15" customHeight="1">
      <c r="A8" s="379"/>
      <c r="B8" s="134" t="s">
        <v>119</v>
      </c>
      <c r="C8" s="265">
        <f>'Comptes Résultats'!E8</f>
        <v>0</v>
      </c>
      <c r="D8" s="136"/>
      <c r="E8" s="134" t="s">
        <v>120</v>
      </c>
      <c r="F8" s="265">
        <f>'Comptes Résultats'!I8</f>
        <v>0</v>
      </c>
      <c r="G8" s="136"/>
      <c r="H8" s="423"/>
    </row>
    <row r="9" spans="1:10" ht="15" customHeight="1">
      <c r="A9" s="379"/>
      <c r="B9" s="134" t="s">
        <v>121</v>
      </c>
      <c r="C9" s="266">
        <f>'Comptes Résultats'!E9</f>
        <v>0</v>
      </c>
      <c r="D9" s="139"/>
      <c r="E9" s="140" t="s">
        <v>122</v>
      </c>
      <c r="F9" s="266">
        <f>'Comptes Résultats'!I9</f>
        <v>0</v>
      </c>
      <c r="G9" s="139"/>
      <c r="H9" s="423"/>
    </row>
    <row r="10" spans="1:10" ht="15" customHeight="1">
      <c r="A10" s="379"/>
      <c r="B10" s="134" t="s">
        <v>123</v>
      </c>
      <c r="C10" s="266">
        <f>'Comptes Résultats'!E10</f>
        <v>0</v>
      </c>
      <c r="D10" s="139"/>
      <c r="E10" s="141" t="s">
        <v>122</v>
      </c>
      <c r="F10" s="266">
        <f>'Comptes Résultats'!I10</f>
        <v>0</v>
      </c>
      <c r="G10" s="139"/>
      <c r="H10" s="423"/>
      <c r="J10" s="28"/>
    </row>
    <row r="11" spans="1:10" ht="15" customHeight="1">
      <c r="A11" s="379"/>
      <c r="B11" s="142" t="s">
        <v>122</v>
      </c>
      <c r="C11" s="267">
        <f>'Comptes Résultats'!E11</f>
        <v>0</v>
      </c>
      <c r="D11" s="143"/>
      <c r="E11" s="144" t="s">
        <v>122</v>
      </c>
      <c r="F11" s="267">
        <f>'Comptes Résultats'!I11</f>
        <v>0</v>
      </c>
      <c r="G11" s="143"/>
      <c r="H11" s="423"/>
    </row>
    <row r="12" spans="1:10" ht="15" customHeight="1">
      <c r="A12" s="379"/>
      <c r="B12" s="132" t="s">
        <v>124</v>
      </c>
      <c r="C12" s="145">
        <f>SUM(C13:C15)</f>
        <v>0</v>
      </c>
      <c r="D12" s="145">
        <f>SUM(D13:D15)</f>
        <v>0</v>
      </c>
      <c r="E12" s="132" t="s">
        <v>125</v>
      </c>
      <c r="F12" s="133">
        <f>SUM(F13:F18)</f>
        <v>0</v>
      </c>
      <c r="G12" s="133">
        <f>SUM(G13:G18)</f>
        <v>0</v>
      </c>
      <c r="H12" s="423"/>
    </row>
    <row r="13" spans="1:10" ht="15" customHeight="1">
      <c r="A13" s="379"/>
      <c r="B13" s="146" t="s">
        <v>126</v>
      </c>
      <c r="C13" s="265">
        <f>'Comptes Résultats'!E13</f>
        <v>0</v>
      </c>
      <c r="D13" s="148"/>
      <c r="E13" s="134" t="s">
        <v>127</v>
      </c>
      <c r="F13" s="265">
        <f>'Comptes Résultats'!I13</f>
        <v>0</v>
      </c>
      <c r="G13" s="136"/>
      <c r="H13" s="423"/>
    </row>
    <row r="14" spans="1:10" ht="15" customHeight="1">
      <c r="A14" s="379"/>
      <c r="B14" s="134" t="s">
        <v>128</v>
      </c>
      <c r="C14" s="266">
        <f>'Comptes Résultats'!E14</f>
        <v>0</v>
      </c>
      <c r="D14" s="139"/>
      <c r="E14" s="134" t="s">
        <v>251</v>
      </c>
      <c r="F14" s="266">
        <f>'Comptes Résultats'!I14</f>
        <v>0</v>
      </c>
      <c r="G14" s="136"/>
      <c r="H14" s="423"/>
    </row>
    <row r="15" spans="1:10" ht="15" customHeight="1">
      <c r="A15" s="379"/>
      <c r="B15" s="142"/>
      <c r="C15" s="267">
        <f>'Comptes Résultats'!E15</f>
        <v>0</v>
      </c>
      <c r="D15" s="150"/>
      <c r="E15" s="134" t="s">
        <v>252</v>
      </c>
      <c r="F15" s="266">
        <f>'Comptes Résultats'!I15</f>
        <v>0</v>
      </c>
      <c r="G15" s="136"/>
      <c r="H15" s="423"/>
    </row>
    <row r="16" spans="1:10" ht="15" customHeight="1">
      <c r="A16" s="379"/>
      <c r="B16" s="151" t="s">
        <v>131</v>
      </c>
      <c r="C16" s="265">
        <f>'Comptes Résultats'!E16</f>
        <v>0</v>
      </c>
      <c r="D16" s="136"/>
      <c r="E16" s="134" t="s">
        <v>132</v>
      </c>
      <c r="F16" s="266">
        <f>'Comptes Résultats'!I16</f>
        <v>0</v>
      </c>
      <c r="G16" s="136"/>
      <c r="H16" s="423"/>
    </row>
    <row r="17" spans="1:8" ht="15" customHeight="1">
      <c r="A17" s="379"/>
      <c r="B17" s="151" t="s">
        <v>133</v>
      </c>
      <c r="C17" s="266">
        <f>'Comptes Résultats'!E17</f>
        <v>0</v>
      </c>
      <c r="D17" s="139"/>
      <c r="E17" s="144" t="s">
        <v>122</v>
      </c>
      <c r="F17" s="266">
        <f>'Comptes Résultats'!I17</f>
        <v>0</v>
      </c>
      <c r="G17" s="136"/>
      <c r="H17" s="423"/>
    </row>
    <row r="18" spans="1:8" ht="15" customHeight="1">
      <c r="A18" s="379"/>
      <c r="B18" s="151" t="s">
        <v>134</v>
      </c>
      <c r="C18" s="266">
        <f>'Comptes Résultats'!E18</f>
        <v>0</v>
      </c>
      <c r="D18" s="139"/>
      <c r="E18" s="144" t="s">
        <v>122</v>
      </c>
      <c r="F18" s="266">
        <f>'Comptes Résultats'!I18</f>
        <v>0</v>
      </c>
      <c r="G18" s="136"/>
      <c r="H18" s="423"/>
    </row>
    <row r="19" spans="1:8" ht="15" customHeight="1">
      <c r="A19" s="379"/>
      <c r="B19" s="169" t="s">
        <v>122</v>
      </c>
      <c r="C19" s="267">
        <f>'Comptes Résultats'!E19</f>
        <v>0</v>
      </c>
      <c r="D19" s="143"/>
      <c r="E19" s="132" t="s">
        <v>136</v>
      </c>
      <c r="F19" s="133">
        <f>SUM(F20:F22)</f>
        <v>0</v>
      </c>
      <c r="G19" s="133">
        <f>SUM(G20:G22)</f>
        <v>0</v>
      </c>
      <c r="H19" s="423"/>
    </row>
    <row r="20" spans="1:8" ht="15" customHeight="1">
      <c r="A20" s="379"/>
      <c r="B20" s="156" t="s">
        <v>135</v>
      </c>
      <c r="C20" s="157">
        <f>SUM(C21+C22+C26+C27+C28)</f>
        <v>0</v>
      </c>
      <c r="D20" s="157">
        <f>SUM(D21+D22+D26+D27+D28)</f>
        <v>0</v>
      </c>
      <c r="E20" s="134" t="s">
        <v>138</v>
      </c>
      <c r="F20" s="266">
        <f>'Comptes Résultats'!I21</f>
        <v>0</v>
      </c>
      <c r="G20" s="136"/>
      <c r="H20" s="423"/>
    </row>
    <row r="21" spans="1:8" ht="15" customHeight="1">
      <c r="A21" s="379"/>
      <c r="B21" s="158" t="s">
        <v>137</v>
      </c>
      <c r="C21" s="133">
        <f>'Comptes Résultats'!E21</f>
        <v>0</v>
      </c>
      <c r="D21" s="160"/>
      <c r="E21" s="141" t="s">
        <v>122</v>
      </c>
      <c r="F21" s="266">
        <f>'Comptes Résultats'!I22</f>
        <v>0</v>
      </c>
      <c r="G21" s="136"/>
      <c r="H21" s="423"/>
    </row>
    <row r="22" spans="1:8" ht="15" customHeight="1">
      <c r="A22" s="379"/>
      <c r="B22" s="161" t="s">
        <v>139</v>
      </c>
      <c r="C22" s="145">
        <f>SUM(C23:C25)</f>
        <v>0</v>
      </c>
      <c r="D22" s="145">
        <f>SUM(D23:D25)</f>
        <v>0</v>
      </c>
      <c r="E22" s="144" t="s">
        <v>122</v>
      </c>
      <c r="F22" s="266">
        <f>'Comptes Résultats'!I23</f>
        <v>0</v>
      </c>
      <c r="G22" s="139"/>
      <c r="H22" s="423"/>
    </row>
    <row r="23" spans="1:8" ht="15" customHeight="1">
      <c r="A23" s="379"/>
      <c r="B23" s="146" t="s">
        <v>140</v>
      </c>
      <c r="C23" s="265">
        <f>'Comptes Résultats'!E23</f>
        <v>0</v>
      </c>
      <c r="D23" s="148"/>
      <c r="E23" s="132" t="s">
        <v>142</v>
      </c>
      <c r="F23" s="133">
        <f>SUM(F24:F28)</f>
        <v>0</v>
      </c>
      <c r="G23" s="133">
        <f>SUM(G24:G28)</f>
        <v>0</v>
      </c>
      <c r="H23" s="423"/>
    </row>
    <row r="24" spans="1:8" ht="15" customHeight="1">
      <c r="A24" s="379"/>
      <c r="B24" s="134" t="s">
        <v>141</v>
      </c>
      <c r="C24" s="266">
        <f>'Comptes Résultats'!E24</f>
        <v>0</v>
      </c>
      <c r="D24" s="139"/>
      <c r="E24" s="134" t="s">
        <v>253</v>
      </c>
      <c r="F24" s="266">
        <f>'Comptes Résultats'!I25</f>
        <v>0</v>
      </c>
      <c r="G24" s="139"/>
      <c r="H24" s="423"/>
    </row>
    <row r="25" spans="1:8" ht="15" customHeight="1">
      <c r="A25" s="379"/>
      <c r="B25" s="162" t="s">
        <v>143</v>
      </c>
      <c r="C25" s="267">
        <f>'Comptes Résultats'!E25</f>
        <v>0</v>
      </c>
      <c r="D25" s="150"/>
      <c r="E25" s="134" t="s">
        <v>254</v>
      </c>
      <c r="F25" s="266">
        <f>'Comptes Résultats'!I26</f>
        <v>0</v>
      </c>
      <c r="G25" s="139"/>
      <c r="H25" s="423"/>
    </row>
    <row r="26" spans="1:8" ht="15" customHeight="1">
      <c r="A26" s="379"/>
      <c r="B26" s="163" t="s">
        <v>144</v>
      </c>
      <c r="C26" s="265">
        <f>'Comptes Résultats'!E26</f>
        <v>0</v>
      </c>
      <c r="D26" s="148"/>
      <c r="E26" s="141" t="s">
        <v>122</v>
      </c>
      <c r="F26" s="266">
        <f>'Comptes Résultats'!I27</f>
        <v>0</v>
      </c>
      <c r="G26" s="139"/>
      <c r="H26" s="423"/>
    </row>
    <row r="27" spans="1:8" ht="15" customHeight="1">
      <c r="A27" s="379"/>
      <c r="B27" s="151" t="s">
        <v>145</v>
      </c>
      <c r="C27" s="266">
        <f>'Comptes Résultats'!E27</f>
        <v>0</v>
      </c>
      <c r="D27" s="139"/>
      <c r="E27" s="141" t="s">
        <v>122</v>
      </c>
      <c r="F27" s="266">
        <f>'Comptes Résultats'!I28</f>
        <v>0</v>
      </c>
      <c r="G27" s="139"/>
      <c r="H27" s="423"/>
    </row>
    <row r="28" spans="1:8" ht="15" customHeight="1">
      <c r="A28" s="379"/>
      <c r="B28" s="169" t="s">
        <v>122</v>
      </c>
      <c r="C28" s="267">
        <f>'Comptes Résultats'!E28</f>
        <v>0</v>
      </c>
      <c r="D28" s="143"/>
      <c r="E28" s="144" t="s">
        <v>122</v>
      </c>
      <c r="F28" s="267">
        <f>'Comptes Résultats'!I29</f>
        <v>0</v>
      </c>
      <c r="G28" s="143"/>
      <c r="H28" s="423"/>
    </row>
    <row r="29" spans="1:8" ht="15" customHeight="1">
      <c r="A29" s="379"/>
      <c r="B29" s="156" t="s">
        <v>146</v>
      </c>
      <c r="C29" s="157">
        <f>SUM(C30+C31+C32+C33+C34+C35+C36)</f>
        <v>0</v>
      </c>
      <c r="D29" s="157">
        <f>SUM(D30+D31+D32+D33+D34+D35+D36)</f>
        <v>0</v>
      </c>
      <c r="E29" s="166" t="s">
        <v>148</v>
      </c>
      <c r="F29" s="157">
        <f>SUM(F30:F43)</f>
        <v>0</v>
      </c>
      <c r="G29" s="157">
        <f>SUM(G30:G43)</f>
        <v>0</v>
      </c>
      <c r="H29" s="423"/>
    </row>
    <row r="30" spans="1:8" ht="15" customHeight="1">
      <c r="A30" s="379"/>
      <c r="B30" s="163" t="s">
        <v>147</v>
      </c>
      <c r="C30" s="268">
        <f>'Comptes Résultats'!E30</f>
        <v>0</v>
      </c>
      <c r="D30" s="165"/>
      <c r="E30" s="163" t="s">
        <v>150</v>
      </c>
      <c r="F30" s="268">
        <f>'Comptes Résultats'!I31</f>
        <v>0</v>
      </c>
      <c r="G30" s="165"/>
      <c r="H30" s="423"/>
    </row>
    <row r="31" spans="1:8" ht="15" customHeight="1">
      <c r="A31" s="379"/>
      <c r="B31" s="151" t="s">
        <v>149</v>
      </c>
      <c r="C31" s="266">
        <f>'Comptes Résultats'!E31</f>
        <v>0</v>
      </c>
      <c r="D31" s="139"/>
      <c r="E31" s="151" t="s">
        <v>152</v>
      </c>
      <c r="F31" s="266">
        <f>'Comptes Résultats'!I32</f>
        <v>0</v>
      </c>
      <c r="G31" s="139"/>
      <c r="H31" s="423"/>
    </row>
    <row r="32" spans="1:8" ht="15" customHeight="1">
      <c r="A32" s="379"/>
      <c r="B32" s="151" t="s">
        <v>151</v>
      </c>
      <c r="C32" s="266">
        <f>'Comptes Résultats'!E32</f>
        <v>0</v>
      </c>
      <c r="D32" s="139"/>
      <c r="E32" s="151" t="s">
        <v>154</v>
      </c>
      <c r="F32" s="266">
        <f>'Comptes Résultats'!I33</f>
        <v>0</v>
      </c>
      <c r="G32" s="139"/>
      <c r="H32" s="423"/>
    </row>
    <row r="33" spans="1:8" ht="15" customHeight="1">
      <c r="A33" s="379"/>
      <c r="B33" s="151" t="s">
        <v>153</v>
      </c>
      <c r="C33" s="266">
        <f>'Comptes Résultats'!E33</f>
        <v>0</v>
      </c>
      <c r="D33" s="139"/>
      <c r="E33" s="151" t="s">
        <v>156</v>
      </c>
      <c r="F33" s="266">
        <f>'Comptes Résultats'!I34</f>
        <v>0</v>
      </c>
      <c r="G33" s="139"/>
      <c r="H33" s="423"/>
    </row>
    <row r="34" spans="1:8" ht="15" customHeight="1">
      <c r="A34" s="379"/>
      <c r="B34" s="151" t="s">
        <v>155</v>
      </c>
      <c r="C34" s="266">
        <f>'Comptes Résultats'!E34</f>
        <v>0</v>
      </c>
      <c r="D34" s="139"/>
      <c r="E34" s="151" t="s">
        <v>157</v>
      </c>
      <c r="F34" s="266">
        <f>'Comptes Résultats'!I35</f>
        <v>0</v>
      </c>
      <c r="G34" s="139"/>
      <c r="H34" s="423"/>
    </row>
    <row r="35" spans="1:8" ht="15" customHeight="1">
      <c r="A35" s="379"/>
      <c r="B35" s="169" t="s">
        <v>122</v>
      </c>
      <c r="C35" s="267">
        <f>'Comptes Résultats'!E35</f>
        <v>0</v>
      </c>
      <c r="D35" s="143"/>
      <c r="E35" s="173" t="s">
        <v>122</v>
      </c>
      <c r="F35" s="266">
        <f>'Comptes Résultats'!I36</f>
        <v>0</v>
      </c>
      <c r="G35" s="139"/>
      <c r="H35" s="423"/>
    </row>
    <row r="36" spans="1:8" ht="15" customHeight="1">
      <c r="A36" s="379"/>
      <c r="B36" s="161" t="s">
        <v>158</v>
      </c>
      <c r="C36" s="145">
        <f>SUM(C37:C40)</f>
        <v>0</v>
      </c>
      <c r="D36" s="145">
        <f>SUM(D37:D40)</f>
        <v>0</v>
      </c>
      <c r="E36" s="173" t="s">
        <v>122</v>
      </c>
      <c r="F36" s="266">
        <f>'Comptes Résultats'!K36</f>
        <v>0</v>
      </c>
      <c r="G36" s="139"/>
      <c r="H36" s="423"/>
    </row>
    <row r="37" spans="1:8" ht="15" customHeight="1">
      <c r="A37" s="379"/>
      <c r="B37" s="146" t="s">
        <v>255</v>
      </c>
      <c r="C37" s="265">
        <f>'Comptes Résultats'!E37</f>
        <v>0</v>
      </c>
      <c r="D37" s="148"/>
      <c r="E37" s="173" t="s">
        <v>122</v>
      </c>
      <c r="F37" s="266">
        <f>'Comptes Résultats'!I38</f>
        <v>0</v>
      </c>
      <c r="G37" s="139"/>
      <c r="H37" s="423"/>
    </row>
    <row r="38" spans="1:8" ht="15" customHeight="1">
      <c r="A38" s="379"/>
      <c r="B38" s="134" t="s">
        <v>161</v>
      </c>
      <c r="C38" s="266">
        <f>'Comptes Résultats'!E38</f>
        <v>0</v>
      </c>
      <c r="D38" s="139"/>
      <c r="E38" s="173" t="s">
        <v>122</v>
      </c>
      <c r="F38" s="266">
        <f>'Comptes Résultats'!I39</f>
        <v>0</v>
      </c>
      <c r="G38" s="139"/>
      <c r="H38" s="423"/>
    </row>
    <row r="39" spans="1:8" ht="15" customHeight="1">
      <c r="A39" s="379"/>
      <c r="B39" s="134" t="s">
        <v>162</v>
      </c>
      <c r="C39" s="266">
        <f>'Comptes Résultats'!E39</f>
        <v>0</v>
      </c>
      <c r="D39" s="139"/>
      <c r="E39" s="173" t="s">
        <v>122</v>
      </c>
      <c r="F39" s="266">
        <f>'Comptes Résultats'!I40</f>
        <v>0</v>
      </c>
      <c r="G39" s="139"/>
      <c r="H39" s="423"/>
    </row>
    <row r="40" spans="1:8" ht="15" customHeight="1">
      <c r="A40" s="379"/>
      <c r="B40" s="142" t="s">
        <v>122</v>
      </c>
      <c r="C40" s="267">
        <f>'Comptes Résultats'!E40</f>
        <v>0</v>
      </c>
      <c r="D40" s="143"/>
      <c r="E40" s="173" t="s">
        <v>122</v>
      </c>
      <c r="F40" s="266">
        <f>'Comptes Résultats'!I41</f>
        <v>0</v>
      </c>
      <c r="G40" s="139"/>
      <c r="H40" s="423"/>
    </row>
    <row r="41" spans="1:8" ht="15" customHeight="1">
      <c r="A41" s="379"/>
      <c r="B41" s="156" t="s">
        <v>164</v>
      </c>
      <c r="C41" s="157">
        <f>SUM(C42:C43)</f>
        <v>0</v>
      </c>
      <c r="D41" s="157">
        <f>SUM(D42:D43)</f>
        <v>0</v>
      </c>
      <c r="E41" s="173" t="s">
        <v>122</v>
      </c>
      <c r="F41" s="266">
        <f>'Comptes Résultats'!I42</f>
        <v>0</v>
      </c>
      <c r="G41" s="139"/>
      <c r="H41" s="423"/>
    </row>
    <row r="42" spans="1:8" ht="15" customHeight="1">
      <c r="A42" s="379"/>
      <c r="B42" s="163" t="s">
        <v>166</v>
      </c>
      <c r="C42" s="268">
        <f>'Comptes Résultats'!E42</f>
        <v>0</v>
      </c>
      <c r="D42" s="165"/>
      <c r="E42" s="173" t="s">
        <v>122</v>
      </c>
      <c r="F42" s="266">
        <f>'Comptes Résultats'!I43</f>
        <v>0</v>
      </c>
      <c r="G42" s="139"/>
      <c r="H42" s="423"/>
    </row>
    <row r="43" spans="1:8" ht="15" customHeight="1">
      <c r="A43" s="379"/>
      <c r="B43" s="169" t="s">
        <v>122</v>
      </c>
      <c r="C43" s="267">
        <f>'Comptes Résultats'!E43</f>
        <v>0</v>
      </c>
      <c r="D43" s="143"/>
      <c r="E43" s="174" t="s">
        <v>122</v>
      </c>
      <c r="F43" s="267">
        <f>'Comptes Résultats'!I44</f>
        <v>0</v>
      </c>
      <c r="G43" s="143"/>
      <c r="H43" s="423"/>
    </row>
    <row r="44" spans="1:8" ht="15" customHeight="1">
      <c r="A44" s="379"/>
      <c r="B44" s="156" t="s">
        <v>167</v>
      </c>
      <c r="C44" s="157">
        <f>SUM(C45+C46)</f>
        <v>0</v>
      </c>
      <c r="D44" s="157">
        <f>SUM(D45+D46)</f>
        <v>0</v>
      </c>
      <c r="E44" s="166" t="s">
        <v>169</v>
      </c>
      <c r="F44" s="157">
        <f>F45+F46+F50+F51</f>
        <v>0</v>
      </c>
      <c r="G44" s="157">
        <f>G45+G46+G50+G51</f>
        <v>0</v>
      </c>
      <c r="H44" s="423"/>
    </row>
    <row r="45" spans="1:8" ht="15" customHeight="1">
      <c r="A45" s="379"/>
      <c r="B45" s="158" t="s">
        <v>168</v>
      </c>
      <c r="C45" s="133">
        <f>'Comptes Résultats'!E45</f>
        <v>0</v>
      </c>
      <c r="D45" s="160"/>
      <c r="E45" s="134" t="s">
        <v>256</v>
      </c>
      <c r="F45" s="133">
        <f>'Comptes Résultats'!I46</f>
        <v>0</v>
      </c>
      <c r="G45" s="160"/>
      <c r="H45" s="423"/>
    </row>
    <row r="46" spans="1:8" ht="15" customHeight="1">
      <c r="A46" s="379"/>
      <c r="B46" s="161" t="s">
        <v>170</v>
      </c>
      <c r="C46" s="145">
        <f>SUM(C47:C51)</f>
        <v>0</v>
      </c>
      <c r="D46" s="145">
        <f>SUM(D47:D51)</f>
        <v>0</v>
      </c>
      <c r="E46" s="161" t="s">
        <v>173</v>
      </c>
      <c r="F46" s="145">
        <f>SUM(F47:F49)</f>
        <v>0</v>
      </c>
      <c r="G46" s="145">
        <f>SUM(G47:G49)</f>
        <v>0</v>
      </c>
      <c r="H46" s="423"/>
    </row>
    <row r="47" spans="1:8" ht="15" customHeight="1">
      <c r="A47" s="379"/>
      <c r="B47" s="146" t="s">
        <v>172</v>
      </c>
      <c r="C47" s="265">
        <f>'Comptes Résultats'!E47</f>
        <v>0</v>
      </c>
      <c r="D47" s="148"/>
      <c r="E47" s="146" t="s">
        <v>175</v>
      </c>
      <c r="F47" s="265">
        <f>'Comptes Résultats'!I48</f>
        <v>0</v>
      </c>
      <c r="G47" s="148"/>
      <c r="H47" s="423"/>
    </row>
    <row r="48" spans="1:8" ht="15" customHeight="1">
      <c r="A48" s="379"/>
      <c r="B48" s="134" t="s">
        <v>174</v>
      </c>
      <c r="C48" s="266">
        <f>'Comptes Résultats'!E48</f>
        <v>0</v>
      </c>
      <c r="D48" s="139"/>
      <c r="E48" s="134" t="s">
        <v>177</v>
      </c>
      <c r="F48" s="266">
        <f>'Comptes Résultats'!I49</f>
        <v>0</v>
      </c>
      <c r="G48" s="139"/>
      <c r="H48" s="423"/>
    </row>
    <row r="49" spans="1:8" ht="15" customHeight="1">
      <c r="A49" s="379"/>
      <c r="B49" s="134" t="s">
        <v>176</v>
      </c>
      <c r="C49" s="266">
        <f>'Comptes Résultats'!E49</f>
        <v>0</v>
      </c>
      <c r="D49" s="139"/>
      <c r="E49" s="142" t="s">
        <v>122</v>
      </c>
      <c r="F49" s="267">
        <f>'Comptes Résultats'!I50</f>
        <v>0</v>
      </c>
      <c r="G49" s="143"/>
      <c r="H49" s="423"/>
    </row>
    <row r="50" spans="1:8" ht="15" customHeight="1">
      <c r="A50" s="379"/>
      <c r="B50" s="176" t="s">
        <v>178</v>
      </c>
      <c r="C50" s="266">
        <f>'Comptes Résultats'!E50</f>
        <v>0</v>
      </c>
      <c r="D50" s="139"/>
      <c r="E50" s="269" t="s">
        <v>179</v>
      </c>
      <c r="F50" s="133">
        <f>'Comptes Résultats'!I51</f>
        <v>0</v>
      </c>
      <c r="G50" s="143"/>
      <c r="H50" s="423"/>
    </row>
    <row r="51" spans="1:8" ht="15" customHeight="1">
      <c r="A51" s="379"/>
      <c r="B51" s="142" t="s">
        <v>122</v>
      </c>
      <c r="C51" s="267">
        <f>'Comptes Résultats'!E51</f>
        <v>0</v>
      </c>
      <c r="D51" s="143"/>
      <c r="E51" s="142" t="s">
        <v>122</v>
      </c>
      <c r="F51" s="267">
        <f>'Comptes Résultats'!I52</f>
        <v>0</v>
      </c>
      <c r="G51" s="160"/>
      <c r="H51" s="423"/>
    </row>
    <row r="52" spans="1:8" ht="15" customHeight="1">
      <c r="A52" s="379"/>
      <c r="B52" s="156" t="s">
        <v>180</v>
      </c>
      <c r="C52" s="157">
        <f>SUM(C53+C54+C59)</f>
        <v>0</v>
      </c>
      <c r="D52" s="157">
        <f>SUM(D53+D54+D59)</f>
        <v>0</v>
      </c>
      <c r="E52" s="166" t="s">
        <v>182</v>
      </c>
      <c r="F52" s="157">
        <f>SUM(F53:F64)</f>
        <v>0</v>
      </c>
      <c r="G52" s="157">
        <f>SUM(G53:G64)</f>
        <v>0</v>
      </c>
      <c r="H52" s="423"/>
    </row>
    <row r="53" spans="1:8" ht="15" customHeight="1">
      <c r="A53" s="379"/>
      <c r="B53" s="158" t="s">
        <v>181</v>
      </c>
      <c r="C53" s="133">
        <f>'Comptes Résultats'!E53</f>
        <v>0</v>
      </c>
      <c r="D53" s="160"/>
      <c r="E53" s="163" t="s">
        <v>184</v>
      </c>
      <c r="F53" s="268">
        <f>'Comptes Résultats'!I54</f>
        <v>0</v>
      </c>
      <c r="G53" s="165"/>
      <c r="H53" s="423"/>
    </row>
    <row r="54" spans="1:8" ht="15" customHeight="1">
      <c r="A54" s="379"/>
      <c r="B54" s="161" t="s">
        <v>183</v>
      </c>
      <c r="C54" s="145">
        <f>SUM(C55:C58)</f>
        <v>0</v>
      </c>
      <c r="D54" s="145">
        <f>SUM(D55:D58)</f>
        <v>0</v>
      </c>
      <c r="E54" s="179" t="s">
        <v>122</v>
      </c>
      <c r="F54" s="266">
        <f>'Comptes Résultats'!I55</f>
        <v>0</v>
      </c>
      <c r="G54" s="139"/>
      <c r="H54" s="423"/>
    </row>
    <row r="55" spans="1:8" ht="15" customHeight="1">
      <c r="A55" s="379"/>
      <c r="B55" s="146" t="s">
        <v>185</v>
      </c>
      <c r="C55" s="265">
        <f>'Comptes Résultats'!E55</f>
        <v>0</v>
      </c>
      <c r="D55" s="148"/>
      <c r="E55" s="173" t="s">
        <v>122</v>
      </c>
      <c r="F55" s="266">
        <f>'Comptes Résultats'!I56</f>
        <v>0</v>
      </c>
      <c r="G55" s="139"/>
      <c r="H55" s="423"/>
    </row>
    <row r="56" spans="1:8" ht="15" customHeight="1">
      <c r="A56" s="379"/>
      <c r="B56" s="134" t="s">
        <v>186</v>
      </c>
      <c r="C56" s="266">
        <f>'Comptes Résultats'!E56</f>
        <v>0</v>
      </c>
      <c r="D56" s="139"/>
      <c r="E56" s="173" t="s">
        <v>122</v>
      </c>
      <c r="F56" s="266">
        <f>'Comptes Résultats'!I57</f>
        <v>0</v>
      </c>
      <c r="G56" s="139"/>
      <c r="H56" s="423"/>
    </row>
    <row r="57" spans="1:8" ht="15" customHeight="1">
      <c r="A57" s="379"/>
      <c r="B57" s="134" t="s">
        <v>187</v>
      </c>
      <c r="C57" s="266">
        <f>'Comptes Résultats'!E57</f>
        <v>0</v>
      </c>
      <c r="D57" s="139"/>
      <c r="E57" s="173" t="s">
        <v>122</v>
      </c>
      <c r="F57" s="266">
        <f>'Comptes Résultats'!I58</f>
        <v>0</v>
      </c>
      <c r="G57" s="139"/>
      <c r="H57" s="423"/>
    </row>
    <row r="58" spans="1:8" ht="15" customHeight="1">
      <c r="A58" s="379"/>
      <c r="B58" s="180" t="s">
        <v>188</v>
      </c>
      <c r="C58" s="267">
        <f>'Comptes Résultats'!E58</f>
        <v>0</v>
      </c>
      <c r="D58" s="143"/>
      <c r="E58" s="173" t="s">
        <v>122</v>
      </c>
      <c r="F58" s="266">
        <f>'Comptes Résultats'!I59</f>
        <v>0</v>
      </c>
      <c r="G58" s="139"/>
      <c r="H58" s="423"/>
    </row>
    <row r="59" spans="1:8" ht="15" customHeight="1">
      <c r="A59" s="379"/>
      <c r="B59" s="161" t="s">
        <v>257</v>
      </c>
      <c r="C59" s="145">
        <f>SUM(C60:C64)</f>
        <v>0</v>
      </c>
      <c r="D59" s="145">
        <f>SUM(D60:D64)</f>
        <v>0</v>
      </c>
      <c r="E59" s="173" t="s">
        <v>122</v>
      </c>
      <c r="F59" s="266">
        <f>'Comptes Résultats'!I60</f>
        <v>0</v>
      </c>
      <c r="G59" s="139"/>
      <c r="H59" s="423"/>
    </row>
    <row r="60" spans="1:8" ht="15" customHeight="1">
      <c r="A60" s="379"/>
      <c r="B60" s="146" t="s">
        <v>190</v>
      </c>
      <c r="C60" s="265">
        <f>'Comptes Résultats'!E60</f>
        <v>0</v>
      </c>
      <c r="D60" s="148"/>
      <c r="E60" s="173" t="s">
        <v>122</v>
      </c>
      <c r="F60" s="266">
        <f>'Comptes Résultats'!I61</f>
        <v>0</v>
      </c>
      <c r="G60" s="139"/>
      <c r="H60" s="423"/>
    </row>
    <row r="61" spans="1:8" ht="15" customHeight="1">
      <c r="A61" s="379"/>
      <c r="B61" s="134" t="s">
        <v>191</v>
      </c>
      <c r="C61" s="266">
        <f>'Comptes Résultats'!E61</f>
        <v>0</v>
      </c>
      <c r="D61" s="139"/>
      <c r="E61" s="173" t="s">
        <v>122</v>
      </c>
      <c r="F61" s="266">
        <f>'Comptes Résultats'!I62</f>
        <v>0</v>
      </c>
      <c r="G61" s="139"/>
      <c r="H61" s="423"/>
    </row>
    <row r="62" spans="1:8" ht="15" customHeight="1">
      <c r="A62" s="379"/>
      <c r="B62" s="134" t="s">
        <v>258</v>
      </c>
      <c r="C62" s="266">
        <f>'Comptes Résultats'!E62</f>
        <v>0</v>
      </c>
      <c r="D62" s="139"/>
      <c r="E62" s="173" t="s">
        <v>122</v>
      </c>
      <c r="F62" s="266">
        <f>'Comptes Résultats'!I63</f>
        <v>0</v>
      </c>
      <c r="G62" s="139"/>
      <c r="H62" s="423"/>
    </row>
    <row r="63" spans="1:8" ht="15" customHeight="1">
      <c r="A63" s="379"/>
      <c r="B63" s="134" t="s">
        <v>193</v>
      </c>
      <c r="C63" s="266">
        <f>'Comptes Résultats'!E63</f>
        <v>0</v>
      </c>
      <c r="D63" s="139"/>
      <c r="E63" s="173" t="s">
        <v>122</v>
      </c>
      <c r="F63" s="266">
        <f>'Comptes Résultats'!I64</f>
        <v>0</v>
      </c>
      <c r="G63" s="139"/>
      <c r="H63" s="423"/>
    </row>
    <row r="64" spans="1:8" ht="15" customHeight="1">
      <c r="A64" s="379"/>
      <c r="B64" s="142" t="s">
        <v>122</v>
      </c>
      <c r="C64" s="267">
        <f>'Comptes Résultats'!E64</f>
        <v>0</v>
      </c>
      <c r="D64" s="143"/>
      <c r="E64" s="174" t="s">
        <v>122</v>
      </c>
      <c r="F64" s="145"/>
      <c r="G64" s="181"/>
      <c r="H64" s="423"/>
    </row>
    <row r="65" spans="1:64" ht="15" customHeight="1">
      <c r="A65" s="379"/>
      <c r="B65" s="156" t="s">
        <v>194</v>
      </c>
      <c r="C65" s="157">
        <f>SUM(C66:C67)</f>
        <v>0</v>
      </c>
      <c r="D65" s="157">
        <f>SUM(D66:D67)</f>
        <v>0</v>
      </c>
      <c r="E65" s="166" t="s">
        <v>195</v>
      </c>
      <c r="F65" s="157">
        <f>SUM(F66:F69)</f>
        <v>0</v>
      </c>
      <c r="G65" s="157">
        <f>SUM(G66:G69)</f>
        <v>0</v>
      </c>
      <c r="H65" s="423"/>
    </row>
    <row r="66" spans="1:64" ht="15" customHeight="1">
      <c r="A66" s="379"/>
      <c r="B66" s="163" t="s">
        <v>196</v>
      </c>
      <c r="C66" s="268">
        <f>'Comptes Résultats'!E66</f>
        <v>0</v>
      </c>
      <c r="D66" s="165"/>
      <c r="E66" s="146" t="s">
        <v>197</v>
      </c>
      <c r="F66" s="265">
        <f>'Comptes Résultats'!I66</f>
        <v>0</v>
      </c>
      <c r="G66" s="148"/>
      <c r="H66" s="423"/>
    </row>
    <row r="67" spans="1:64" ht="15" customHeight="1">
      <c r="A67" s="379"/>
      <c r="B67" s="183" t="s">
        <v>198</v>
      </c>
      <c r="C67" s="267">
        <f>'Comptes Résultats'!E67</f>
        <v>0</v>
      </c>
      <c r="D67" s="143"/>
      <c r="E67" s="134" t="s">
        <v>199</v>
      </c>
      <c r="F67" s="266">
        <f>'Comptes Résultats'!I67</f>
        <v>0</v>
      </c>
      <c r="G67" s="139"/>
      <c r="H67" s="423"/>
    </row>
    <row r="68" spans="1:64" ht="15" customHeight="1">
      <c r="A68" s="379"/>
      <c r="B68" s="156" t="s">
        <v>200</v>
      </c>
      <c r="C68" s="157">
        <f>SUM(C69)</f>
        <v>0</v>
      </c>
      <c r="D68" s="157">
        <f>SUM(D69)</f>
        <v>0</v>
      </c>
      <c r="E68" s="140" t="s">
        <v>122</v>
      </c>
      <c r="F68" s="266">
        <f>'Comptes Résultats'!I68</f>
        <v>0</v>
      </c>
      <c r="G68" s="139"/>
      <c r="H68" s="423"/>
    </row>
    <row r="69" spans="1:64" ht="15" customHeight="1">
      <c r="A69" s="379"/>
      <c r="B69" s="169"/>
      <c r="C69" s="133">
        <f>'Comptes Résultats'!E69</f>
        <v>0</v>
      </c>
      <c r="D69" s="160"/>
      <c r="E69" s="144" t="s">
        <v>122</v>
      </c>
      <c r="F69" s="145">
        <f>'Comptes Résultats'!I69</f>
        <v>0</v>
      </c>
      <c r="G69" s="181"/>
      <c r="H69" s="423"/>
    </row>
    <row r="70" spans="1:64" ht="15" customHeight="1">
      <c r="A70" s="379"/>
      <c r="B70" s="156" t="s">
        <v>202</v>
      </c>
      <c r="C70" s="157">
        <f>SUM(C71)</f>
        <v>0</v>
      </c>
      <c r="D70" s="157">
        <f>SUM(D71)</f>
        <v>0</v>
      </c>
      <c r="E70" s="166" t="s">
        <v>203</v>
      </c>
      <c r="F70" s="157">
        <f>SUM(F71)</f>
        <v>0</v>
      </c>
      <c r="G70" s="157">
        <f>SUM(G71)</f>
        <v>0</v>
      </c>
      <c r="H70" s="423"/>
    </row>
    <row r="71" spans="1:64" ht="15" customHeight="1">
      <c r="A71" s="379"/>
      <c r="B71" s="183" t="s">
        <v>204</v>
      </c>
      <c r="C71" s="133">
        <f>'Comptes Résultats'!E71</f>
        <v>0</v>
      </c>
      <c r="D71" s="160"/>
      <c r="E71" s="269" t="s">
        <v>259</v>
      </c>
      <c r="F71" s="133">
        <f>'Comptes Résultats'!I71</f>
        <v>0</v>
      </c>
      <c r="G71" s="160"/>
      <c r="H71" s="423"/>
    </row>
    <row r="72" spans="1:64" ht="21" customHeight="1">
      <c r="A72" s="379"/>
      <c r="B72" s="188" t="s">
        <v>206</v>
      </c>
      <c r="C72" s="189">
        <f>SUM(C70+C68+C65+C52+C44+C41+C29+C20+C6)</f>
        <v>0</v>
      </c>
      <c r="D72" s="189">
        <f>SUM(D70+D68+D65+D52+D44+D41+D29+D20+D6)</f>
        <v>0</v>
      </c>
      <c r="E72" s="190" t="s">
        <v>207</v>
      </c>
      <c r="F72" s="189">
        <f>SUM(F70+F65+F52+F44+F29+F6)</f>
        <v>0</v>
      </c>
      <c r="G72" s="189">
        <f>SUM(G70+G65+G52+G44+G29+G6)</f>
        <v>0</v>
      </c>
      <c r="H72" s="423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</row>
    <row r="73" spans="1:64" ht="21" customHeight="1">
      <c r="A73" s="379"/>
      <c r="B73" s="191" t="s">
        <v>208</v>
      </c>
      <c r="C73" s="192">
        <f>IF(((F72-C72)&gt;0),F72-C72,0)</f>
        <v>0</v>
      </c>
      <c r="D73" s="192">
        <f>IF(((G72-D72)&gt;0),G72-D72,0)</f>
        <v>0</v>
      </c>
      <c r="E73" s="193" t="s">
        <v>209</v>
      </c>
      <c r="F73" s="194">
        <f>IF(((C72-F72)&gt;0),C72-F72,0)</f>
        <v>0</v>
      </c>
      <c r="G73" s="194">
        <f>IF(((D72-G72)&gt;0),D72-G72,0)</f>
        <v>0</v>
      </c>
      <c r="H73" s="423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</row>
    <row r="74" spans="1:64" ht="21" customHeight="1">
      <c r="A74" s="379"/>
      <c r="B74" s="188" t="s">
        <v>210</v>
      </c>
      <c r="C74" s="189">
        <f>SUM(C72+C73)</f>
        <v>0</v>
      </c>
      <c r="D74" s="189">
        <f>SUM(D72+D73)</f>
        <v>0</v>
      </c>
      <c r="E74" s="190" t="s">
        <v>210</v>
      </c>
      <c r="F74" s="189">
        <f>SUM(F72+F73)</f>
        <v>0</v>
      </c>
      <c r="G74" s="189">
        <f>SUM(G72+G73)</f>
        <v>0</v>
      </c>
      <c r="H74" s="423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</row>
    <row r="75" spans="1:64" ht="16.350000000000001" customHeight="1">
      <c r="A75" s="379"/>
      <c r="B75" s="421"/>
      <c r="C75" s="421"/>
      <c r="D75" s="421"/>
      <c r="E75" s="421"/>
      <c r="F75" s="421"/>
      <c r="G75" s="421"/>
      <c r="H75" s="423"/>
    </row>
    <row r="76" spans="1:64" ht="15" customHeight="1">
      <c r="A76" s="379"/>
      <c r="B76" s="445" t="str">
        <f>NomClub&amp;" "&amp;NomSection&amp;" - Subvention Municipale "&amp;Saison&amp;"    Page 8/10"</f>
        <v xml:space="preserve">  - Subvention Municipale 2026    Page 8/10</v>
      </c>
      <c r="C76" s="445"/>
      <c r="D76" s="445"/>
      <c r="E76" s="445"/>
      <c r="F76" s="445"/>
      <c r="G76" s="445"/>
      <c r="H76" s="423"/>
    </row>
    <row r="77" spans="1:64" ht="13.2">
      <c r="A77" s="58"/>
      <c r="B77" s="378"/>
      <c r="C77" s="378"/>
      <c r="D77" s="378"/>
      <c r="E77" s="378"/>
      <c r="F77" s="378"/>
      <c r="G77" s="378"/>
      <c r="H77" s="59"/>
      <c r="I77" s="198"/>
      <c r="J77" s="198"/>
    </row>
    <row r="103" spans="2:2" ht="13.2">
      <c r="B103" t="str">
        <f>NomClub&amp;" "&amp;NomSection&amp;" - Subvention Municipale "&amp;Saison&amp;"    Page 9/10"</f>
        <v xml:space="preserve">  - Subvention Municipale 2026    Page 9/10</v>
      </c>
    </row>
  </sheetData>
  <sheetProtection sheet="1" objects="1" scenarios="1"/>
  <mergeCells count="10">
    <mergeCell ref="B77:G77"/>
    <mergeCell ref="B1:G1"/>
    <mergeCell ref="A2:A76"/>
    <mergeCell ref="C2:G2"/>
    <mergeCell ref="H2:H76"/>
    <mergeCell ref="C3:G3"/>
    <mergeCell ref="B4:B5"/>
    <mergeCell ref="E4:E5"/>
    <mergeCell ref="B75:G75"/>
    <mergeCell ref="B76:G76"/>
  </mergeCells>
  <printOptions horizontalCentered="1"/>
  <pageMargins left="0.39374999999999999" right="0.39374999999999999" top="0.39374999999999999" bottom="0.39374999999999999" header="0.511811023622047" footer="0.511811023622047"/>
  <pageSetup paperSize="9" fitToHeight="2"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BL104"/>
  <sheetViews>
    <sheetView zoomScaleNormal="100" workbookViewId="0">
      <selection activeCell="B103" sqref="B103"/>
    </sheetView>
  </sheetViews>
  <sheetFormatPr baseColWidth="10" defaultColWidth="11.5546875" defaultRowHeight="12.75" customHeight="1"/>
  <cols>
    <col min="1" max="1" width="3.6640625" customWidth="1"/>
    <col min="2" max="2" width="22.5546875" customWidth="1"/>
    <col min="3" max="3" width="20.33203125" customWidth="1"/>
    <col min="4" max="7" width="11.109375" customWidth="1"/>
    <col min="8" max="9" width="11.88671875" customWidth="1"/>
    <col min="10" max="10" width="4.109375" customWidth="1"/>
    <col min="11" max="64" width="11.109375" customWidth="1"/>
  </cols>
  <sheetData>
    <row r="1" spans="1:64" ht="14.25" customHeight="1">
      <c r="A1" s="270"/>
      <c r="B1" s="446"/>
      <c r="C1" s="446"/>
      <c r="D1" s="446"/>
      <c r="E1" s="446"/>
      <c r="F1" s="446"/>
      <c r="G1" s="446"/>
      <c r="H1" s="446"/>
      <c r="I1" s="446"/>
      <c r="J1" s="17"/>
    </row>
    <row r="2" spans="1:64" ht="23.1" customHeight="1">
      <c r="A2" s="447"/>
      <c r="B2" s="271"/>
      <c r="C2" s="448" t="str">
        <f>"ASSOCIATION : "&amp;NomClub&amp;" "&amp;NomSection</f>
        <v xml:space="preserve">ASSOCIATION :  </v>
      </c>
      <c r="D2" s="448"/>
      <c r="E2" s="448"/>
      <c r="F2" s="448"/>
      <c r="G2" s="448"/>
      <c r="H2" s="448"/>
      <c r="I2" s="448"/>
      <c r="J2" s="449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</row>
    <row r="3" spans="1:64" ht="23.1" customHeight="1">
      <c r="A3" s="447"/>
      <c r="B3" s="271"/>
      <c r="C3" s="1" t="str">
        <f>"SAISON "&amp;IF(TypeSaison="Décembre","CIVILE du  1er Janvier "&amp;Saison-2&amp;" au 31 "&amp;TypeSaison&amp;" "&amp;Saison-2,IF(TypeSaison="Octobre","SPORTIVE du 1er Novembre "&amp;Saison-3&amp;" au 31 "&amp;TypeSaison&amp;" "&amp;Saison-2,IF(TypeSaison="Août","SPORTIVE du 1er Septembre "&amp;Saison-2&amp;" au 31 "&amp;TypeSaison&amp;" "&amp;Saison-1,IF(TypeSaison="Mars","SPORTIVE du 1er Avril "&amp;Saison-2&amp;" au 31 "&amp;TypeSaison&amp;" "&amp;Saison-1,"SPORTIVE du 1er Juillet "&amp;Saison-2&amp;" au 30 "&amp;TypeSaison&amp;" "&amp;Saison-1))))</f>
        <v>SAISON CIVILE du  1er Janvier 2024 au 31 Décembre 2024</v>
      </c>
      <c r="D3" s="1"/>
      <c r="E3" s="1"/>
      <c r="F3" s="1"/>
      <c r="G3" s="1"/>
      <c r="H3" s="1"/>
      <c r="I3" s="1"/>
      <c r="J3" s="449"/>
      <c r="K3" s="123"/>
    </row>
    <row r="4" spans="1:64" ht="21" customHeight="1">
      <c r="A4" s="447"/>
      <c r="C4" s="448" t="s">
        <v>260</v>
      </c>
      <c r="D4" s="448"/>
      <c r="E4" s="448"/>
      <c r="F4" s="448"/>
      <c r="G4" s="448"/>
      <c r="H4" s="448"/>
      <c r="I4" s="448"/>
      <c r="J4" s="449"/>
      <c r="K4" s="123"/>
      <c r="L4" s="123"/>
      <c r="M4" s="123"/>
    </row>
    <row r="5" spans="1:64" ht="15" customHeight="1">
      <c r="A5" s="447"/>
      <c r="B5" s="271"/>
      <c r="C5" s="450" t="s">
        <v>261</v>
      </c>
      <c r="D5" s="450"/>
      <c r="E5" s="450"/>
      <c r="F5" s="450"/>
      <c r="G5" s="450"/>
      <c r="H5" s="451" t="s">
        <v>262</v>
      </c>
      <c r="I5" s="451"/>
      <c r="J5" s="449"/>
    </row>
    <row r="6" spans="1:64" ht="18.75" customHeight="1">
      <c r="A6" s="447"/>
      <c r="B6" s="452"/>
      <c r="C6" s="452"/>
      <c r="E6" s="273"/>
      <c r="F6" s="273"/>
      <c r="G6" s="274"/>
      <c r="H6" s="275" t="s">
        <v>263</v>
      </c>
      <c r="I6" s="276" t="s">
        <v>264</v>
      </c>
      <c r="J6" s="449"/>
    </row>
    <row r="7" spans="1:64" ht="18.75" customHeight="1">
      <c r="A7" s="447"/>
      <c r="B7" s="453" t="s">
        <v>265</v>
      </c>
      <c r="C7" s="453"/>
      <c r="D7" s="277">
        <v>13</v>
      </c>
      <c r="E7" s="454"/>
      <c r="F7" s="454"/>
      <c r="G7" s="278" t="s">
        <v>266</v>
      </c>
      <c r="H7" s="279">
        <f>SUM(H13:H100)</f>
        <v>0</v>
      </c>
      <c r="I7" s="280">
        <f>SUM(I13:I100)</f>
        <v>0</v>
      </c>
      <c r="J7" s="449"/>
      <c r="L7" s="281"/>
      <c r="M7" s="281"/>
      <c r="N7" s="281"/>
      <c r="O7" s="281"/>
      <c r="P7" s="281"/>
      <c r="Q7" s="281"/>
    </row>
    <row r="8" spans="1:64" ht="9" customHeight="1">
      <c r="A8" s="447"/>
      <c r="B8" s="271"/>
      <c r="C8" s="271"/>
      <c r="D8" s="282"/>
      <c r="E8" s="282"/>
      <c r="F8" s="282"/>
      <c r="G8" s="282"/>
      <c r="H8" s="283"/>
      <c r="I8" s="284"/>
      <c r="J8" s="449"/>
    </row>
    <row r="9" spans="1:64" ht="18" customHeight="1">
      <c r="A9" s="447"/>
      <c r="B9" s="455" t="s">
        <v>267</v>
      </c>
      <c r="C9" s="455"/>
      <c r="D9" s="451" t="s">
        <v>268</v>
      </c>
      <c r="E9" s="451"/>
      <c r="F9" s="451"/>
      <c r="G9" s="272"/>
      <c r="H9" s="456" t="s">
        <v>269</v>
      </c>
      <c r="I9" s="456"/>
      <c r="J9" s="449"/>
      <c r="K9" s="35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</row>
    <row r="10" spans="1:64" ht="12.9" customHeight="1">
      <c r="A10" s="447"/>
      <c r="B10" s="285"/>
      <c r="C10" s="286"/>
      <c r="D10" s="287" t="s">
        <v>270</v>
      </c>
      <c r="E10" s="287" t="s">
        <v>271</v>
      </c>
      <c r="F10" s="287" t="s">
        <v>272</v>
      </c>
      <c r="G10" s="288" t="s">
        <v>165</v>
      </c>
      <c r="H10" s="289" t="s">
        <v>263</v>
      </c>
      <c r="I10" s="287" t="s">
        <v>264</v>
      </c>
      <c r="J10" s="449"/>
    </row>
    <row r="11" spans="1:64" ht="12.9" customHeight="1">
      <c r="A11" s="447"/>
      <c r="B11" s="290" t="s">
        <v>273</v>
      </c>
      <c r="C11" s="290" t="s">
        <v>274</v>
      </c>
      <c r="D11" s="290" t="s">
        <v>275</v>
      </c>
      <c r="E11" s="290" t="s">
        <v>276</v>
      </c>
      <c r="F11" s="290"/>
      <c r="G11" s="291" t="s">
        <v>277</v>
      </c>
      <c r="H11" s="292"/>
      <c r="I11" s="290"/>
      <c r="J11" s="449"/>
    </row>
    <row r="12" spans="1:64" ht="12.9" customHeight="1">
      <c r="A12" s="447"/>
      <c r="B12" s="293" t="s">
        <v>278</v>
      </c>
      <c r="C12" s="294" t="s">
        <v>279</v>
      </c>
      <c r="D12" s="295">
        <v>3</v>
      </c>
      <c r="E12" s="296">
        <v>30</v>
      </c>
      <c r="F12" s="297">
        <f t="shared" ref="F12:F43" si="0">D12*E12</f>
        <v>90</v>
      </c>
      <c r="G12" s="295">
        <v>10</v>
      </c>
      <c r="H12" s="295">
        <f t="shared" ref="H12:H43" si="1">F12+G12</f>
        <v>100</v>
      </c>
      <c r="I12" s="298">
        <f t="shared" ref="I12:I43" si="2">H12*TauxSMIC</f>
        <v>1300</v>
      </c>
      <c r="J12" s="449"/>
    </row>
    <row r="13" spans="1:64" ht="12.9" customHeight="1">
      <c r="A13" s="447"/>
      <c r="B13" s="299"/>
      <c r="C13" s="300"/>
      <c r="D13" s="301"/>
      <c r="E13" s="302"/>
      <c r="F13" s="303">
        <f t="shared" si="0"/>
        <v>0</v>
      </c>
      <c r="G13" s="301"/>
      <c r="H13" s="304">
        <f t="shared" si="1"/>
        <v>0</v>
      </c>
      <c r="I13" s="305">
        <f t="shared" si="2"/>
        <v>0</v>
      </c>
      <c r="J13" s="449"/>
    </row>
    <row r="14" spans="1:64" ht="12.9" customHeight="1">
      <c r="A14" s="447"/>
      <c r="B14" s="299"/>
      <c r="C14" s="300"/>
      <c r="D14" s="301"/>
      <c r="E14" s="302"/>
      <c r="F14" s="306">
        <f t="shared" si="0"/>
        <v>0</v>
      </c>
      <c r="G14" s="301"/>
      <c r="H14" s="307">
        <f t="shared" si="1"/>
        <v>0</v>
      </c>
      <c r="I14" s="308">
        <f t="shared" si="2"/>
        <v>0</v>
      </c>
      <c r="J14" s="449"/>
    </row>
    <row r="15" spans="1:64" ht="12.9" customHeight="1">
      <c r="A15" s="447"/>
      <c r="B15" s="309"/>
      <c r="C15" s="310"/>
      <c r="D15" s="301"/>
      <c r="E15" s="302"/>
      <c r="F15" s="306">
        <f t="shared" si="0"/>
        <v>0</v>
      </c>
      <c r="G15" s="301"/>
      <c r="H15" s="307">
        <f t="shared" si="1"/>
        <v>0</v>
      </c>
      <c r="I15" s="308">
        <f t="shared" si="2"/>
        <v>0</v>
      </c>
      <c r="J15" s="449"/>
    </row>
    <row r="16" spans="1:64" ht="12.9" customHeight="1">
      <c r="A16" s="447"/>
      <c r="B16" s="309"/>
      <c r="C16" s="310"/>
      <c r="D16" s="301"/>
      <c r="E16" s="302"/>
      <c r="F16" s="306">
        <f t="shared" si="0"/>
        <v>0</v>
      </c>
      <c r="G16" s="301"/>
      <c r="H16" s="307">
        <f t="shared" si="1"/>
        <v>0</v>
      </c>
      <c r="I16" s="308">
        <f t="shared" si="2"/>
        <v>0</v>
      </c>
      <c r="J16" s="449"/>
    </row>
    <row r="17" spans="1:10" ht="12.9" customHeight="1">
      <c r="A17" s="447"/>
      <c r="B17" s="309"/>
      <c r="C17" s="310"/>
      <c r="D17" s="301"/>
      <c r="E17" s="302"/>
      <c r="F17" s="306">
        <f t="shared" si="0"/>
        <v>0</v>
      </c>
      <c r="G17" s="301"/>
      <c r="H17" s="307">
        <f t="shared" si="1"/>
        <v>0</v>
      </c>
      <c r="I17" s="308">
        <f t="shared" si="2"/>
        <v>0</v>
      </c>
      <c r="J17" s="449"/>
    </row>
    <row r="18" spans="1:10" ht="12.9" customHeight="1">
      <c r="A18" s="447"/>
      <c r="B18" s="309"/>
      <c r="C18" s="310"/>
      <c r="D18" s="301"/>
      <c r="E18" s="302"/>
      <c r="F18" s="306">
        <f t="shared" si="0"/>
        <v>0</v>
      </c>
      <c r="G18" s="301"/>
      <c r="H18" s="307">
        <f t="shared" si="1"/>
        <v>0</v>
      </c>
      <c r="I18" s="308">
        <f t="shared" si="2"/>
        <v>0</v>
      </c>
      <c r="J18" s="449"/>
    </row>
    <row r="19" spans="1:10" ht="12.9" customHeight="1">
      <c r="A19" s="447"/>
      <c r="B19" s="309"/>
      <c r="C19" s="310"/>
      <c r="D19" s="301"/>
      <c r="E19" s="302"/>
      <c r="F19" s="306">
        <f t="shared" si="0"/>
        <v>0</v>
      </c>
      <c r="G19" s="301"/>
      <c r="H19" s="307">
        <f t="shared" si="1"/>
        <v>0</v>
      </c>
      <c r="I19" s="308">
        <f t="shared" si="2"/>
        <v>0</v>
      </c>
      <c r="J19" s="449"/>
    </row>
    <row r="20" spans="1:10" ht="12.9" customHeight="1">
      <c r="A20" s="447"/>
      <c r="B20" s="309"/>
      <c r="C20" s="310"/>
      <c r="D20" s="301"/>
      <c r="E20" s="302"/>
      <c r="F20" s="306">
        <f t="shared" si="0"/>
        <v>0</v>
      </c>
      <c r="G20" s="301"/>
      <c r="H20" s="307">
        <f t="shared" si="1"/>
        <v>0</v>
      </c>
      <c r="I20" s="308">
        <f t="shared" si="2"/>
        <v>0</v>
      </c>
      <c r="J20" s="449"/>
    </row>
    <row r="21" spans="1:10" ht="12.9" customHeight="1">
      <c r="A21" s="447"/>
      <c r="B21" s="309"/>
      <c r="C21" s="310"/>
      <c r="D21" s="301"/>
      <c r="E21" s="302"/>
      <c r="F21" s="306">
        <f t="shared" si="0"/>
        <v>0</v>
      </c>
      <c r="G21" s="301"/>
      <c r="H21" s="307">
        <f t="shared" si="1"/>
        <v>0</v>
      </c>
      <c r="I21" s="308">
        <f t="shared" si="2"/>
        <v>0</v>
      </c>
      <c r="J21" s="449"/>
    </row>
    <row r="22" spans="1:10" ht="12.9" customHeight="1">
      <c r="A22" s="447"/>
      <c r="B22" s="309"/>
      <c r="C22" s="310"/>
      <c r="D22" s="301"/>
      <c r="E22" s="302"/>
      <c r="F22" s="306">
        <f t="shared" si="0"/>
        <v>0</v>
      </c>
      <c r="G22" s="301"/>
      <c r="H22" s="307">
        <f t="shared" si="1"/>
        <v>0</v>
      </c>
      <c r="I22" s="308">
        <f t="shared" si="2"/>
        <v>0</v>
      </c>
      <c r="J22" s="449"/>
    </row>
    <row r="23" spans="1:10" ht="12.9" customHeight="1">
      <c r="A23" s="447"/>
      <c r="B23" s="309"/>
      <c r="C23" s="310"/>
      <c r="D23" s="301"/>
      <c r="E23" s="302"/>
      <c r="F23" s="306">
        <f t="shared" si="0"/>
        <v>0</v>
      </c>
      <c r="G23" s="301"/>
      <c r="H23" s="307">
        <f t="shared" si="1"/>
        <v>0</v>
      </c>
      <c r="I23" s="308">
        <f t="shared" si="2"/>
        <v>0</v>
      </c>
      <c r="J23" s="449"/>
    </row>
    <row r="24" spans="1:10" ht="12.9" customHeight="1">
      <c r="A24" s="447"/>
      <c r="B24" s="309"/>
      <c r="C24" s="310"/>
      <c r="D24" s="301"/>
      <c r="E24" s="302"/>
      <c r="F24" s="306">
        <f t="shared" si="0"/>
        <v>0</v>
      </c>
      <c r="G24" s="301"/>
      <c r="H24" s="307">
        <f t="shared" si="1"/>
        <v>0</v>
      </c>
      <c r="I24" s="308">
        <f t="shared" si="2"/>
        <v>0</v>
      </c>
      <c r="J24" s="449"/>
    </row>
    <row r="25" spans="1:10" ht="12.9" customHeight="1">
      <c r="A25" s="447"/>
      <c r="B25" s="309"/>
      <c r="C25" s="310"/>
      <c r="D25" s="301"/>
      <c r="E25" s="302"/>
      <c r="F25" s="306">
        <f t="shared" si="0"/>
        <v>0</v>
      </c>
      <c r="G25" s="301"/>
      <c r="H25" s="307">
        <f t="shared" si="1"/>
        <v>0</v>
      </c>
      <c r="I25" s="308">
        <f t="shared" si="2"/>
        <v>0</v>
      </c>
      <c r="J25" s="449"/>
    </row>
    <row r="26" spans="1:10" ht="12.9" customHeight="1">
      <c r="A26" s="447"/>
      <c r="B26" s="309"/>
      <c r="C26" s="310"/>
      <c r="D26" s="301"/>
      <c r="E26" s="302"/>
      <c r="F26" s="306">
        <f t="shared" si="0"/>
        <v>0</v>
      </c>
      <c r="G26" s="301"/>
      <c r="H26" s="307">
        <f t="shared" si="1"/>
        <v>0</v>
      </c>
      <c r="I26" s="308">
        <f t="shared" si="2"/>
        <v>0</v>
      </c>
      <c r="J26" s="449"/>
    </row>
    <row r="27" spans="1:10" ht="12.9" customHeight="1">
      <c r="A27" s="447"/>
      <c r="B27" s="309"/>
      <c r="C27" s="310"/>
      <c r="D27" s="301"/>
      <c r="E27" s="302"/>
      <c r="F27" s="306">
        <f t="shared" si="0"/>
        <v>0</v>
      </c>
      <c r="G27" s="301"/>
      <c r="H27" s="307">
        <f t="shared" si="1"/>
        <v>0</v>
      </c>
      <c r="I27" s="308">
        <f t="shared" si="2"/>
        <v>0</v>
      </c>
      <c r="J27" s="449"/>
    </row>
    <row r="28" spans="1:10" ht="12.9" customHeight="1">
      <c r="A28" s="447"/>
      <c r="B28" s="309"/>
      <c r="C28" s="310"/>
      <c r="D28" s="301"/>
      <c r="E28" s="302"/>
      <c r="F28" s="306">
        <f t="shared" si="0"/>
        <v>0</v>
      </c>
      <c r="G28" s="301"/>
      <c r="H28" s="307">
        <f t="shared" si="1"/>
        <v>0</v>
      </c>
      <c r="I28" s="308">
        <f t="shared" si="2"/>
        <v>0</v>
      </c>
      <c r="J28" s="449"/>
    </row>
    <row r="29" spans="1:10" ht="12.9" customHeight="1">
      <c r="A29" s="447"/>
      <c r="B29" s="309"/>
      <c r="C29" s="310"/>
      <c r="D29" s="301"/>
      <c r="E29" s="302"/>
      <c r="F29" s="306">
        <f t="shared" si="0"/>
        <v>0</v>
      </c>
      <c r="G29" s="301"/>
      <c r="H29" s="307">
        <f t="shared" si="1"/>
        <v>0</v>
      </c>
      <c r="I29" s="308">
        <f t="shared" si="2"/>
        <v>0</v>
      </c>
      <c r="J29" s="449"/>
    </row>
    <row r="30" spans="1:10" ht="12.9" customHeight="1">
      <c r="A30" s="447"/>
      <c r="B30" s="309"/>
      <c r="C30" s="310"/>
      <c r="D30" s="301"/>
      <c r="E30" s="302"/>
      <c r="F30" s="306">
        <f t="shared" si="0"/>
        <v>0</v>
      </c>
      <c r="G30" s="301"/>
      <c r="H30" s="307">
        <f t="shared" si="1"/>
        <v>0</v>
      </c>
      <c r="I30" s="308">
        <f t="shared" si="2"/>
        <v>0</v>
      </c>
      <c r="J30" s="449"/>
    </row>
    <row r="31" spans="1:10" ht="12.9" customHeight="1">
      <c r="A31" s="447"/>
      <c r="B31" s="309"/>
      <c r="C31" s="310"/>
      <c r="D31" s="301"/>
      <c r="E31" s="302"/>
      <c r="F31" s="306">
        <f t="shared" si="0"/>
        <v>0</v>
      </c>
      <c r="G31" s="301"/>
      <c r="H31" s="307">
        <f t="shared" si="1"/>
        <v>0</v>
      </c>
      <c r="I31" s="308">
        <f t="shared" si="2"/>
        <v>0</v>
      </c>
      <c r="J31" s="449"/>
    </row>
    <row r="32" spans="1:10" ht="12.9" customHeight="1">
      <c r="A32" s="447"/>
      <c r="B32" s="309"/>
      <c r="C32" s="310"/>
      <c r="D32" s="301"/>
      <c r="E32" s="302"/>
      <c r="F32" s="306">
        <f t="shared" si="0"/>
        <v>0</v>
      </c>
      <c r="G32" s="301"/>
      <c r="H32" s="307">
        <f t="shared" si="1"/>
        <v>0</v>
      </c>
      <c r="I32" s="308">
        <f t="shared" si="2"/>
        <v>0</v>
      </c>
      <c r="J32" s="449"/>
    </row>
    <row r="33" spans="1:10" ht="12.9" customHeight="1">
      <c r="A33" s="447"/>
      <c r="B33" s="309"/>
      <c r="C33" s="310"/>
      <c r="D33" s="301"/>
      <c r="E33" s="302"/>
      <c r="F33" s="306">
        <f t="shared" si="0"/>
        <v>0</v>
      </c>
      <c r="G33" s="301"/>
      <c r="H33" s="307">
        <f t="shared" si="1"/>
        <v>0</v>
      </c>
      <c r="I33" s="308">
        <f t="shared" si="2"/>
        <v>0</v>
      </c>
      <c r="J33" s="449"/>
    </row>
    <row r="34" spans="1:10" ht="12.9" customHeight="1">
      <c r="A34" s="447"/>
      <c r="B34" s="309"/>
      <c r="C34" s="310"/>
      <c r="D34" s="301"/>
      <c r="E34" s="302"/>
      <c r="F34" s="306">
        <f t="shared" si="0"/>
        <v>0</v>
      </c>
      <c r="G34" s="301"/>
      <c r="H34" s="307">
        <f t="shared" si="1"/>
        <v>0</v>
      </c>
      <c r="I34" s="308">
        <f t="shared" si="2"/>
        <v>0</v>
      </c>
      <c r="J34" s="449"/>
    </row>
    <row r="35" spans="1:10" ht="12.9" customHeight="1">
      <c r="A35" s="447"/>
      <c r="B35" s="309"/>
      <c r="C35" s="310"/>
      <c r="D35" s="301"/>
      <c r="E35" s="302"/>
      <c r="F35" s="306">
        <f t="shared" si="0"/>
        <v>0</v>
      </c>
      <c r="G35" s="301"/>
      <c r="H35" s="307">
        <f t="shared" si="1"/>
        <v>0</v>
      </c>
      <c r="I35" s="308">
        <f t="shared" si="2"/>
        <v>0</v>
      </c>
      <c r="J35" s="449"/>
    </row>
    <row r="36" spans="1:10" ht="12.9" customHeight="1">
      <c r="A36" s="447"/>
      <c r="B36" s="309"/>
      <c r="C36" s="310"/>
      <c r="D36" s="301"/>
      <c r="E36" s="302"/>
      <c r="F36" s="306">
        <f t="shared" si="0"/>
        <v>0</v>
      </c>
      <c r="G36" s="301"/>
      <c r="H36" s="307">
        <f t="shared" si="1"/>
        <v>0</v>
      </c>
      <c r="I36" s="308">
        <f t="shared" si="2"/>
        <v>0</v>
      </c>
      <c r="J36" s="449"/>
    </row>
    <row r="37" spans="1:10" ht="12.9" customHeight="1">
      <c r="A37" s="447"/>
      <c r="B37" s="309"/>
      <c r="C37" s="310"/>
      <c r="D37" s="301"/>
      <c r="E37" s="302"/>
      <c r="F37" s="306">
        <f t="shared" si="0"/>
        <v>0</v>
      </c>
      <c r="G37" s="301"/>
      <c r="H37" s="307">
        <f t="shared" si="1"/>
        <v>0</v>
      </c>
      <c r="I37" s="308">
        <f t="shared" si="2"/>
        <v>0</v>
      </c>
      <c r="J37" s="449"/>
    </row>
    <row r="38" spans="1:10" ht="12.9" customHeight="1">
      <c r="A38" s="447"/>
      <c r="B38" s="309"/>
      <c r="C38" s="310"/>
      <c r="D38" s="301"/>
      <c r="E38" s="302"/>
      <c r="F38" s="306">
        <f t="shared" si="0"/>
        <v>0</v>
      </c>
      <c r="G38" s="301"/>
      <c r="H38" s="307">
        <f t="shared" si="1"/>
        <v>0</v>
      </c>
      <c r="I38" s="308">
        <f t="shared" si="2"/>
        <v>0</v>
      </c>
      <c r="J38" s="449"/>
    </row>
    <row r="39" spans="1:10" ht="12.9" customHeight="1">
      <c r="A39" s="447"/>
      <c r="B39" s="309"/>
      <c r="C39" s="310"/>
      <c r="D39" s="301"/>
      <c r="E39" s="302"/>
      <c r="F39" s="306">
        <f t="shared" si="0"/>
        <v>0</v>
      </c>
      <c r="G39" s="301"/>
      <c r="H39" s="307">
        <f t="shared" si="1"/>
        <v>0</v>
      </c>
      <c r="I39" s="308">
        <f t="shared" si="2"/>
        <v>0</v>
      </c>
      <c r="J39" s="449"/>
    </row>
    <row r="40" spans="1:10" ht="12.9" customHeight="1">
      <c r="A40" s="447"/>
      <c r="B40" s="309"/>
      <c r="C40" s="310"/>
      <c r="D40" s="301"/>
      <c r="E40" s="302"/>
      <c r="F40" s="306">
        <f t="shared" si="0"/>
        <v>0</v>
      </c>
      <c r="G40" s="301"/>
      <c r="H40" s="307">
        <f t="shared" si="1"/>
        <v>0</v>
      </c>
      <c r="I40" s="308">
        <f t="shared" si="2"/>
        <v>0</v>
      </c>
      <c r="J40" s="449"/>
    </row>
    <row r="41" spans="1:10" ht="12.9" customHeight="1">
      <c r="A41" s="447"/>
      <c r="B41" s="309"/>
      <c r="C41" s="310"/>
      <c r="D41" s="301"/>
      <c r="E41" s="302"/>
      <c r="F41" s="306">
        <f t="shared" si="0"/>
        <v>0</v>
      </c>
      <c r="G41" s="301"/>
      <c r="H41" s="307">
        <f t="shared" si="1"/>
        <v>0</v>
      </c>
      <c r="I41" s="308">
        <f t="shared" si="2"/>
        <v>0</v>
      </c>
      <c r="J41" s="449"/>
    </row>
    <row r="42" spans="1:10" ht="12.9" customHeight="1">
      <c r="A42" s="447"/>
      <c r="B42" s="309"/>
      <c r="C42" s="310"/>
      <c r="D42" s="301"/>
      <c r="E42" s="302"/>
      <c r="F42" s="306">
        <f t="shared" si="0"/>
        <v>0</v>
      </c>
      <c r="G42" s="301"/>
      <c r="H42" s="307">
        <f t="shared" si="1"/>
        <v>0</v>
      </c>
      <c r="I42" s="308">
        <f t="shared" si="2"/>
        <v>0</v>
      </c>
      <c r="J42" s="449"/>
    </row>
    <row r="43" spans="1:10" ht="12.9" customHeight="1">
      <c r="A43" s="447"/>
      <c r="B43" s="309"/>
      <c r="C43" s="310"/>
      <c r="D43" s="301"/>
      <c r="E43" s="302"/>
      <c r="F43" s="306">
        <f t="shared" si="0"/>
        <v>0</v>
      </c>
      <c r="G43" s="301"/>
      <c r="H43" s="307">
        <f t="shared" si="1"/>
        <v>0</v>
      </c>
      <c r="I43" s="308">
        <f t="shared" si="2"/>
        <v>0</v>
      </c>
      <c r="J43" s="449"/>
    </row>
    <row r="44" spans="1:10" ht="12.9" customHeight="1">
      <c r="A44" s="447"/>
      <c r="B44" s="309"/>
      <c r="C44" s="310"/>
      <c r="D44" s="301"/>
      <c r="E44" s="302"/>
      <c r="F44" s="306">
        <f t="shared" ref="F44:F75" si="3">D44*E44</f>
        <v>0</v>
      </c>
      <c r="G44" s="301"/>
      <c r="H44" s="307">
        <f t="shared" ref="H44:H75" si="4">F44+G44</f>
        <v>0</v>
      </c>
      <c r="I44" s="308">
        <f t="shared" ref="I44:I75" si="5">H44*TauxSMIC</f>
        <v>0</v>
      </c>
      <c r="J44" s="449"/>
    </row>
    <row r="45" spans="1:10" ht="12.9" customHeight="1">
      <c r="A45" s="447"/>
      <c r="B45" s="309"/>
      <c r="C45" s="310"/>
      <c r="D45" s="301"/>
      <c r="E45" s="302"/>
      <c r="F45" s="306">
        <f t="shared" si="3"/>
        <v>0</v>
      </c>
      <c r="G45" s="301"/>
      <c r="H45" s="307">
        <f t="shared" si="4"/>
        <v>0</v>
      </c>
      <c r="I45" s="308">
        <f t="shared" si="5"/>
        <v>0</v>
      </c>
      <c r="J45" s="449"/>
    </row>
    <row r="46" spans="1:10" ht="12.9" customHeight="1">
      <c r="A46" s="447"/>
      <c r="B46" s="309"/>
      <c r="C46" s="310"/>
      <c r="D46" s="301"/>
      <c r="E46" s="302"/>
      <c r="F46" s="306">
        <f t="shared" si="3"/>
        <v>0</v>
      </c>
      <c r="G46" s="301"/>
      <c r="H46" s="307">
        <f t="shared" si="4"/>
        <v>0</v>
      </c>
      <c r="I46" s="308">
        <f t="shared" si="5"/>
        <v>0</v>
      </c>
      <c r="J46" s="449"/>
    </row>
    <row r="47" spans="1:10" ht="12.9" customHeight="1">
      <c r="A47" s="447"/>
      <c r="B47" s="309"/>
      <c r="C47" s="310"/>
      <c r="D47" s="301"/>
      <c r="E47" s="302"/>
      <c r="F47" s="306">
        <f t="shared" si="3"/>
        <v>0</v>
      </c>
      <c r="G47" s="301"/>
      <c r="H47" s="307">
        <f t="shared" si="4"/>
        <v>0</v>
      </c>
      <c r="I47" s="308">
        <f t="shared" si="5"/>
        <v>0</v>
      </c>
      <c r="J47" s="449"/>
    </row>
    <row r="48" spans="1:10" ht="12.9" customHeight="1">
      <c r="A48" s="447"/>
      <c r="B48" s="309"/>
      <c r="C48" s="310"/>
      <c r="D48" s="301"/>
      <c r="E48" s="302"/>
      <c r="F48" s="306">
        <f t="shared" si="3"/>
        <v>0</v>
      </c>
      <c r="G48" s="301"/>
      <c r="H48" s="307">
        <f t="shared" si="4"/>
        <v>0</v>
      </c>
      <c r="I48" s="308">
        <f t="shared" si="5"/>
        <v>0</v>
      </c>
      <c r="J48" s="449"/>
    </row>
    <row r="49" spans="1:10" ht="12.9" customHeight="1">
      <c r="A49" s="447"/>
      <c r="B49" s="309"/>
      <c r="C49" s="310"/>
      <c r="D49" s="301"/>
      <c r="E49" s="302"/>
      <c r="F49" s="306">
        <f t="shared" si="3"/>
        <v>0</v>
      </c>
      <c r="G49" s="301"/>
      <c r="H49" s="307">
        <f t="shared" si="4"/>
        <v>0</v>
      </c>
      <c r="I49" s="308">
        <f t="shared" si="5"/>
        <v>0</v>
      </c>
      <c r="J49" s="449"/>
    </row>
    <row r="50" spans="1:10" ht="12.9" customHeight="1">
      <c r="A50" s="447"/>
      <c r="B50" s="309"/>
      <c r="C50" s="310"/>
      <c r="D50" s="301"/>
      <c r="E50" s="302"/>
      <c r="F50" s="306">
        <f t="shared" si="3"/>
        <v>0</v>
      </c>
      <c r="G50" s="301"/>
      <c r="H50" s="307">
        <f t="shared" si="4"/>
        <v>0</v>
      </c>
      <c r="I50" s="308">
        <f t="shared" si="5"/>
        <v>0</v>
      </c>
      <c r="J50" s="449"/>
    </row>
    <row r="51" spans="1:10" ht="12.9" customHeight="1">
      <c r="A51" s="447"/>
      <c r="B51" s="309"/>
      <c r="C51" s="310"/>
      <c r="D51" s="301"/>
      <c r="E51" s="302"/>
      <c r="F51" s="306">
        <f t="shared" si="3"/>
        <v>0</v>
      </c>
      <c r="G51" s="301"/>
      <c r="H51" s="307">
        <f t="shared" si="4"/>
        <v>0</v>
      </c>
      <c r="I51" s="308">
        <f t="shared" si="5"/>
        <v>0</v>
      </c>
      <c r="J51" s="449"/>
    </row>
    <row r="52" spans="1:10" ht="12.9" customHeight="1">
      <c r="A52" s="447"/>
      <c r="B52" s="309"/>
      <c r="C52" s="310"/>
      <c r="D52" s="301"/>
      <c r="E52" s="302"/>
      <c r="F52" s="306">
        <f t="shared" si="3"/>
        <v>0</v>
      </c>
      <c r="G52" s="301"/>
      <c r="H52" s="307">
        <f t="shared" si="4"/>
        <v>0</v>
      </c>
      <c r="I52" s="308">
        <f t="shared" si="5"/>
        <v>0</v>
      </c>
      <c r="J52" s="449"/>
    </row>
    <row r="53" spans="1:10" ht="12.9" customHeight="1">
      <c r="A53" s="447"/>
      <c r="B53" s="309"/>
      <c r="C53" s="310"/>
      <c r="D53" s="301"/>
      <c r="E53" s="302"/>
      <c r="F53" s="306">
        <f t="shared" si="3"/>
        <v>0</v>
      </c>
      <c r="G53" s="301"/>
      <c r="H53" s="307">
        <f t="shared" si="4"/>
        <v>0</v>
      </c>
      <c r="I53" s="308">
        <f t="shared" si="5"/>
        <v>0</v>
      </c>
      <c r="J53" s="449"/>
    </row>
    <row r="54" spans="1:10" ht="12.9" customHeight="1">
      <c r="A54" s="447"/>
      <c r="B54" s="309"/>
      <c r="C54" s="310"/>
      <c r="D54" s="301"/>
      <c r="E54" s="302"/>
      <c r="F54" s="306">
        <f t="shared" si="3"/>
        <v>0</v>
      </c>
      <c r="G54" s="301"/>
      <c r="H54" s="307">
        <f t="shared" si="4"/>
        <v>0</v>
      </c>
      <c r="I54" s="308">
        <f t="shared" si="5"/>
        <v>0</v>
      </c>
      <c r="J54" s="449"/>
    </row>
    <row r="55" spans="1:10" ht="12.9" customHeight="1">
      <c r="A55" s="447"/>
      <c r="B55" s="309"/>
      <c r="C55" s="310"/>
      <c r="D55" s="301"/>
      <c r="E55" s="302"/>
      <c r="F55" s="306">
        <f t="shared" si="3"/>
        <v>0</v>
      </c>
      <c r="G55" s="301"/>
      <c r="H55" s="307">
        <f t="shared" si="4"/>
        <v>0</v>
      </c>
      <c r="I55" s="308">
        <f t="shared" si="5"/>
        <v>0</v>
      </c>
      <c r="J55" s="449"/>
    </row>
    <row r="56" spans="1:10" ht="12.9" customHeight="1">
      <c r="A56" s="447"/>
      <c r="B56" s="309"/>
      <c r="C56" s="310"/>
      <c r="D56" s="301"/>
      <c r="E56" s="302"/>
      <c r="F56" s="306">
        <f t="shared" si="3"/>
        <v>0</v>
      </c>
      <c r="G56" s="301"/>
      <c r="H56" s="307">
        <f t="shared" si="4"/>
        <v>0</v>
      </c>
      <c r="I56" s="308">
        <f t="shared" si="5"/>
        <v>0</v>
      </c>
      <c r="J56" s="449"/>
    </row>
    <row r="57" spans="1:10" ht="12.9" customHeight="1">
      <c r="A57" s="447"/>
      <c r="B57" s="309"/>
      <c r="C57" s="310"/>
      <c r="D57" s="301"/>
      <c r="E57" s="302"/>
      <c r="F57" s="306">
        <f t="shared" si="3"/>
        <v>0</v>
      </c>
      <c r="G57" s="301"/>
      <c r="H57" s="307">
        <f t="shared" si="4"/>
        <v>0</v>
      </c>
      <c r="I57" s="308">
        <f t="shared" si="5"/>
        <v>0</v>
      </c>
      <c r="J57" s="449"/>
    </row>
    <row r="58" spans="1:10" ht="12.9" customHeight="1">
      <c r="A58" s="447"/>
      <c r="B58" s="309"/>
      <c r="C58" s="310"/>
      <c r="D58" s="301"/>
      <c r="E58" s="302"/>
      <c r="F58" s="306">
        <f t="shared" si="3"/>
        <v>0</v>
      </c>
      <c r="G58" s="301"/>
      <c r="H58" s="307">
        <f t="shared" si="4"/>
        <v>0</v>
      </c>
      <c r="I58" s="308">
        <f t="shared" si="5"/>
        <v>0</v>
      </c>
      <c r="J58" s="449"/>
    </row>
    <row r="59" spans="1:10" ht="12.9" customHeight="1">
      <c r="A59" s="447"/>
      <c r="B59" s="309"/>
      <c r="C59" s="310"/>
      <c r="D59" s="301"/>
      <c r="E59" s="302"/>
      <c r="F59" s="306">
        <f t="shared" si="3"/>
        <v>0</v>
      </c>
      <c r="G59" s="301"/>
      <c r="H59" s="307">
        <f t="shared" si="4"/>
        <v>0</v>
      </c>
      <c r="I59" s="308">
        <f t="shared" si="5"/>
        <v>0</v>
      </c>
      <c r="J59" s="449"/>
    </row>
    <row r="60" spans="1:10" ht="12.9" customHeight="1">
      <c r="A60" s="447"/>
      <c r="B60" s="309"/>
      <c r="C60" s="310"/>
      <c r="D60" s="301"/>
      <c r="E60" s="302"/>
      <c r="F60" s="306">
        <f t="shared" si="3"/>
        <v>0</v>
      </c>
      <c r="G60" s="301"/>
      <c r="H60" s="307">
        <f t="shared" si="4"/>
        <v>0</v>
      </c>
      <c r="I60" s="308">
        <f t="shared" si="5"/>
        <v>0</v>
      </c>
      <c r="J60" s="449"/>
    </row>
    <row r="61" spans="1:10" ht="12.9" customHeight="1">
      <c r="A61" s="447"/>
      <c r="B61" s="309"/>
      <c r="C61" s="310"/>
      <c r="D61" s="301"/>
      <c r="E61" s="302"/>
      <c r="F61" s="306">
        <f t="shared" si="3"/>
        <v>0</v>
      </c>
      <c r="G61" s="301"/>
      <c r="H61" s="307">
        <f t="shared" si="4"/>
        <v>0</v>
      </c>
      <c r="I61" s="308">
        <f t="shared" si="5"/>
        <v>0</v>
      </c>
      <c r="J61" s="449"/>
    </row>
    <row r="62" spans="1:10" ht="12.9" customHeight="1">
      <c r="A62" s="447"/>
      <c r="B62" s="309"/>
      <c r="C62" s="310"/>
      <c r="D62" s="301"/>
      <c r="E62" s="302"/>
      <c r="F62" s="306">
        <f t="shared" si="3"/>
        <v>0</v>
      </c>
      <c r="G62" s="301"/>
      <c r="H62" s="307">
        <f t="shared" si="4"/>
        <v>0</v>
      </c>
      <c r="I62" s="308">
        <f t="shared" si="5"/>
        <v>0</v>
      </c>
      <c r="J62" s="449"/>
    </row>
    <row r="63" spans="1:10" ht="12.9" customHeight="1">
      <c r="A63" s="447"/>
      <c r="B63" s="309"/>
      <c r="C63" s="310"/>
      <c r="D63" s="301"/>
      <c r="E63" s="302"/>
      <c r="F63" s="306">
        <f t="shared" si="3"/>
        <v>0</v>
      </c>
      <c r="G63" s="301"/>
      <c r="H63" s="307">
        <f t="shared" si="4"/>
        <v>0</v>
      </c>
      <c r="I63" s="308">
        <f t="shared" si="5"/>
        <v>0</v>
      </c>
      <c r="J63" s="449"/>
    </row>
    <row r="64" spans="1:10" ht="12.9" customHeight="1">
      <c r="A64" s="447"/>
      <c r="B64" s="309"/>
      <c r="C64" s="310"/>
      <c r="D64" s="301"/>
      <c r="E64" s="302"/>
      <c r="F64" s="306">
        <f t="shared" si="3"/>
        <v>0</v>
      </c>
      <c r="G64" s="301"/>
      <c r="H64" s="307">
        <f t="shared" si="4"/>
        <v>0</v>
      </c>
      <c r="I64" s="308">
        <f t="shared" si="5"/>
        <v>0</v>
      </c>
      <c r="J64" s="449"/>
    </row>
    <row r="65" spans="1:10" ht="12.9" customHeight="1">
      <c r="A65" s="447"/>
      <c r="B65" s="309"/>
      <c r="C65" s="310"/>
      <c r="D65" s="301"/>
      <c r="E65" s="302"/>
      <c r="F65" s="306">
        <f t="shared" si="3"/>
        <v>0</v>
      </c>
      <c r="G65" s="301"/>
      <c r="H65" s="307">
        <f t="shared" si="4"/>
        <v>0</v>
      </c>
      <c r="I65" s="308">
        <f t="shared" si="5"/>
        <v>0</v>
      </c>
      <c r="J65" s="449"/>
    </row>
    <row r="66" spans="1:10" ht="12.9" customHeight="1">
      <c r="A66" s="447"/>
      <c r="B66" s="309"/>
      <c r="C66" s="310"/>
      <c r="D66" s="301"/>
      <c r="E66" s="302"/>
      <c r="F66" s="306">
        <f t="shared" si="3"/>
        <v>0</v>
      </c>
      <c r="G66" s="301"/>
      <c r="H66" s="307">
        <f t="shared" si="4"/>
        <v>0</v>
      </c>
      <c r="I66" s="308">
        <f t="shared" si="5"/>
        <v>0</v>
      </c>
      <c r="J66" s="449"/>
    </row>
    <row r="67" spans="1:10" ht="12.9" customHeight="1">
      <c r="A67" s="447"/>
      <c r="B67" s="309"/>
      <c r="C67" s="310"/>
      <c r="D67" s="301"/>
      <c r="E67" s="302"/>
      <c r="F67" s="306">
        <f t="shared" si="3"/>
        <v>0</v>
      </c>
      <c r="G67" s="301"/>
      <c r="H67" s="307">
        <f t="shared" si="4"/>
        <v>0</v>
      </c>
      <c r="I67" s="308">
        <f t="shared" si="5"/>
        <v>0</v>
      </c>
      <c r="J67" s="449"/>
    </row>
    <row r="68" spans="1:10" ht="12.9" customHeight="1">
      <c r="A68" s="447"/>
      <c r="B68" s="309"/>
      <c r="C68" s="310"/>
      <c r="D68" s="301"/>
      <c r="E68" s="302"/>
      <c r="F68" s="306">
        <f t="shared" si="3"/>
        <v>0</v>
      </c>
      <c r="G68" s="301"/>
      <c r="H68" s="307">
        <f t="shared" si="4"/>
        <v>0</v>
      </c>
      <c r="I68" s="308">
        <f t="shared" si="5"/>
        <v>0</v>
      </c>
      <c r="J68" s="449"/>
    </row>
    <row r="69" spans="1:10" ht="12.9" customHeight="1">
      <c r="A69" s="447"/>
      <c r="B69" s="309"/>
      <c r="C69" s="310"/>
      <c r="D69" s="301"/>
      <c r="E69" s="302"/>
      <c r="F69" s="306">
        <f t="shared" si="3"/>
        <v>0</v>
      </c>
      <c r="G69" s="301"/>
      <c r="H69" s="307">
        <f t="shared" si="4"/>
        <v>0</v>
      </c>
      <c r="I69" s="308">
        <f t="shared" si="5"/>
        <v>0</v>
      </c>
      <c r="J69" s="449"/>
    </row>
    <row r="70" spans="1:10" ht="12.9" customHeight="1">
      <c r="A70" s="447"/>
      <c r="B70" s="309"/>
      <c r="C70" s="310"/>
      <c r="D70" s="301"/>
      <c r="E70" s="302"/>
      <c r="F70" s="306">
        <f t="shared" si="3"/>
        <v>0</v>
      </c>
      <c r="G70" s="301"/>
      <c r="H70" s="307">
        <f t="shared" si="4"/>
        <v>0</v>
      </c>
      <c r="I70" s="308">
        <f t="shared" si="5"/>
        <v>0</v>
      </c>
      <c r="J70" s="449"/>
    </row>
    <row r="71" spans="1:10" ht="12.9" customHeight="1">
      <c r="A71" s="447"/>
      <c r="B71" s="309"/>
      <c r="C71" s="310"/>
      <c r="D71" s="301"/>
      <c r="E71" s="302"/>
      <c r="F71" s="306">
        <f t="shared" si="3"/>
        <v>0</v>
      </c>
      <c r="G71" s="301"/>
      <c r="H71" s="307">
        <f t="shared" si="4"/>
        <v>0</v>
      </c>
      <c r="I71" s="308">
        <f t="shared" si="5"/>
        <v>0</v>
      </c>
      <c r="J71" s="449"/>
    </row>
    <row r="72" spans="1:10" ht="12.9" customHeight="1">
      <c r="A72" s="447"/>
      <c r="B72" s="309"/>
      <c r="C72" s="310"/>
      <c r="D72" s="301"/>
      <c r="E72" s="302"/>
      <c r="F72" s="306">
        <f t="shared" si="3"/>
        <v>0</v>
      </c>
      <c r="G72" s="301"/>
      <c r="H72" s="307">
        <f t="shared" si="4"/>
        <v>0</v>
      </c>
      <c r="I72" s="308">
        <f t="shared" si="5"/>
        <v>0</v>
      </c>
      <c r="J72" s="449"/>
    </row>
    <row r="73" spans="1:10" ht="12.9" customHeight="1">
      <c r="A73" s="447"/>
      <c r="B73" s="309"/>
      <c r="C73" s="310"/>
      <c r="D73" s="301"/>
      <c r="E73" s="302"/>
      <c r="F73" s="306">
        <f t="shared" si="3"/>
        <v>0</v>
      </c>
      <c r="G73" s="301"/>
      <c r="H73" s="307">
        <f t="shared" si="4"/>
        <v>0</v>
      </c>
      <c r="I73" s="308">
        <f t="shared" si="5"/>
        <v>0</v>
      </c>
      <c r="J73" s="449"/>
    </row>
    <row r="74" spans="1:10" ht="12.9" customHeight="1">
      <c r="A74" s="447"/>
      <c r="B74" s="309"/>
      <c r="C74" s="310"/>
      <c r="D74" s="301"/>
      <c r="E74" s="302"/>
      <c r="F74" s="306">
        <f t="shared" si="3"/>
        <v>0</v>
      </c>
      <c r="G74" s="301"/>
      <c r="H74" s="307">
        <f t="shared" si="4"/>
        <v>0</v>
      </c>
      <c r="I74" s="308">
        <f t="shared" si="5"/>
        <v>0</v>
      </c>
      <c r="J74" s="449"/>
    </row>
    <row r="75" spans="1:10" ht="12.9" customHeight="1">
      <c r="A75" s="447"/>
      <c r="B75" s="309"/>
      <c r="C75" s="310"/>
      <c r="D75" s="301"/>
      <c r="E75" s="302"/>
      <c r="F75" s="306">
        <f t="shared" si="3"/>
        <v>0</v>
      </c>
      <c r="G75" s="301"/>
      <c r="H75" s="307">
        <f t="shared" si="4"/>
        <v>0</v>
      </c>
      <c r="I75" s="308">
        <f t="shared" si="5"/>
        <v>0</v>
      </c>
      <c r="J75" s="449"/>
    </row>
    <row r="76" spans="1:10" ht="12.9" customHeight="1">
      <c r="A76" s="447"/>
      <c r="B76" s="309"/>
      <c r="C76" s="310"/>
      <c r="D76" s="301"/>
      <c r="E76" s="302"/>
      <c r="F76" s="306">
        <f t="shared" ref="F76:F107" si="6">D76*E76</f>
        <v>0</v>
      </c>
      <c r="G76" s="301"/>
      <c r="H76" s="307">
        <f t="shared" ref="H76:H107" si="7">F76+G76</f>
        <v>0</v>
      </c>
      <c r="I76" s="308">
        <f t="shared" ref="I76:I107" si="8">H76*TauxSMIC</f>
        <v>0</v>
      </c>
      <c r="J76" s="449"/>
    </row>
    <row r="77" spans="1:10" ht="12.9" customHeight="1">
      <c r="A77" s="447"/>
      <c r="B77" s="309"/>
      <c r="C77" s="310"/>
      <c r="D77" s="301"/>
      <c r="E77" s="302"/>
      <c r="F77" s="306">
        <f t="shared" si="6"/>
        <v>0</v>
      </c>
      <c r="G77" s="301"/>
      <c r="H77" s="307">
        <f t="shared" si="7"/>
        <v>0</v>
      </c>
      <c r="I77" s="308">
        <f t="shared" si="8"/>
        <v>0</v>
      </c>
      <c r="J77" s="449"/>
    </row>
    <row r="78" spans="1:10" ht="12.9" customHeight="1">
      <c r="A78" s="447"/>
      <c r="B78" s="309"/>
      <c r="C78" s="310"/>
      <c r="D78" s="301"/>
      <c r="E78" s="302"/>
      <c r="F78" s="306">
        <f t="shared" si="6"/>
        <v>0</v>
      </c>
      <c r="G78" s="301"/>
      <c r="H78" s="307">
        <f t="shared" si="7"/>
        <v>0</v>
      </c>
      <c r="I78" s="308">
        <f t="shared" si="8"/>
        <v>0</v>
      </c>
      <c r="J78" s="449"/>
    </row>
    <row r="79" spans="1:10" ht="12.9" customHeight="1">
      <c r="A79" s="447"/>
      <c r="B79" s="309"/>
      <c r="C79" s="310"/>
      <c r="D79" s="301"/>
      <c r="E79" s="302"/>
      <c r="F79" s="306">
        <f t="shared" si="6"/>
        <v>0</v>
      </c>
      <c r="G79" s="301"/>
      <c r="H79" s="307">
        <f t="shared" si="7"/>
        <v>0</v>
      </c>
      <c r="I79" s="308">
        <f t="shared" si="8"/>
        <v>0</v>
      </c>
      <c r="J79" s="449"/>
    </row>
    <row r="80" spans="1:10" ht="12.9" customHeight="1">
      <c r="A80" s="447"/>
      <c r="B80" s="309"/>
      <c r="C80" s="310"/>
      <c r="D80" s="301"/>
      <c r="E80" s="302"/>
      <c r="F80" s="306">
        <f t="shared" si="6"/>
        <v>0</v>
      </c>
      <c r="G80" s="301"/>
      <c r="H80" s="307">
        <f t="shared" si="7"/>
        <v>0</v>
      </c>
      <c r="I80" s="308">
        <f t="shared" si="8"/>
        <v>0</v>
      </c>
      <c r="J80" s="449"/>
    </row>
    <row r="81" spans="1:10" ht="12.9" customHeight="1">
      <c r="A81" s="447"/>
      <c r="B81" s="309"/>
      <c r="C81" s="310"/>
      <c r="D81" s="301"/>
      <c r="E81" s="302"/>
      <c r="F81" s="306">
        <f t="shared" si="6"/>
        <v>0</v>
      </c>
      <c r="G81" s="301"/>
      <c r="H81" s="307">
        <f t="shared" si="7"/>
        <v>0</v>
      </c>
      <c r="I81" s="308">
        <f t="shared" si="8"/>
        <v>0</v>
      </c>
      <c r="J81" s="449"/>
    </row>
    <row r="82" spans="1:10" ht="12.9" customHeight="1">
      <c r="A82" s="447"/>
      <c r="B82" s="309"/>
      <c r="C82" s="310"/>
      <c r="D82" s="301"/>
      <c r="E82" s="302"/>
      <c r="F82" s="306">
        <f t="shared" si="6"/>
        <v>0</v>
      </c>
      <c r="G82" s="301"/>
      <c r="H82" s="307">
        <f t="shared" si="7"/>
        <v>0</v>
      </c>
      <c r="I82" s="308">
        <f t="shared" si="8"/>
        <v>0</v>
      </c>
      <c r="J82" s="449"/>
    </row>
    <row r="83" spans="1:10" ht="12.9" customHeight="1">
      <c r="A83" s="447"/>
      <c r="B83" s="309"/>
      <c r="C83" s="310"/>
      <c r="D83" s="301"/>
      <c r="E83" s="302"/>
      <c r="F83" s="306">
        <f t="shared" si="6"/>
        <v>0</v>
      </c>
      <c r="G83" s="301"/>
      <c r="H83" s="307">
        <f t="shared" si="7"/>
        <v>0</v>
      </c>
      <c r="I83" s="308">
        <f t="shared" si="8"/>
        <v>0</v>
      </c>
      <c r="J83" s="449"/>
    </row>
    <row r="84" spans="1:10" ht="12.9" customHeight="1">
      <c r="A84" s="447"/>
      <c r="B84" s="309"/>
      <c r="C84" s="310"/>
      <c r="D84" s="301"/>
      <c r="E84" s="302"/>
      <c r="F84" s="306">
        <f t="shared" si="6"/>
        <v>0</v>
      </c>
      <c r="G84" s="301"/>
      <c r="H84" s="307">
        <f t="shared" si="7"/>
        <v>0</v>
      </c>
      <c r="I84" s="308">
        <f t="shared" si="8"/>
        <v>0</v>
      </c>
      <c r="J84" s="449"/>
    </row>
    <row r="85" spans="1:10" ht="12.9" customHeight="1">
      <c r="A85" s="447"/>
      <c r="B85" s="309"/>
      <c r="C85" s="310"/>
      <c r="D85" s="301"/>
      <c r="E85" s="302"/>
      <c r="F85" s="306">
        <f t="shared" si="6"/>
        <v>0</v>
      </c>
      <c r="G85" s="301"/>
      <c r="H85" s="307">
        <f t="shared" si="7"/>
        <v>0</v>
      </c>
      <c r="I85" s="308">
        <f t="shared" si="8"/>
        <v>0</v>
      </c>
      <c r="J85" s="449"/>
    </row>
    <row r="86" spans="1:10" ht="12.9" customHeight="1">
      <c r="A86" s="447"/>
      <c r="B86" s="309"/>
      <c r="C86" s="310"/>
      <c r="D86" s="301"/>
      <c r="E86" s="302"/>
      <c r="F86" s="306">
        <f t="shared" si="6"/>
        <v>0</v>
      </c>
      <c r="G86" s="301"/>
      <c r="H86" s="307">
        <f t="shared" si="7"/>
        <v>0</v>
      </c>
      <c r="I86" s="308">
        <f t="shared" si="8"/>
        <v>0</v>
      </c>
      <c r="J86" s="449"/>
    </row>
    <row r="87" spans="1:10" ht="12.9" customHeight="1">
      <c r="A87" s="447"/>
      <c r="B87" s="309"/>
      <c r="C87" s="310"/>
      <c r="D87" s="301"/>
      <c r="E87" s="302"/>
      <c r="F87" s="306">
        <f t="shared" si="6"/>
        <v>0</v>
      </c>
      <c r="G87" s="301"/>
      <c r="H87" s="307">
        <f t="shared" si="7"/>
        <v>0</v>
      </c>
      <c r="I87" s="308">
        <f t="shared" si="8"/>
        <v>0</v>
      </c>
      <c r="J87" s="449"/>
    </row>
    <row r="88" spans="1:10" ht="12.9" customHeight="1">
      <c r="A88" s="447"/>
      <c r="B88" s="309"/>
      <c r="C88" s="310"/>
      <c r="D88" s="301"/>
      <c r="E88" s="302"/>
      <c r="F88" s="306">
        <f t="shared" si="6"/>
        <v>0</v>
      </c>
      <c r="G88" s="301"/>
      <c r="H88" s="307">
        <f t="shared" si="7"/>
        <v>0</v>
      </c>
      <c r="I88" s="308">
        <f t="shared" si="8"/>
        <v>0</v>
      </c>
      <c r="J88" s="449"/>
    </row>
    <row r="89" spans="1:10" ht="12.9" customHeight="1">
      <c r="A89" s="447"/>
      <c r="B89" s="309"/>
      <c r="C89" s="310"/>
      <c r="D89" s="301"/>
      <c r="E89" s="302"/>
      <c r="F89" s="306">
        <f t="shared" si="6"/>
        <v>0</v>
      </c>
      <c r="G89" s="301"/>
      <c r="H89" s="307">
        <f t="shared" si="7"/>
        <v>0</v>
      </c>
      <c r="I89" s="308">
        <f t="shared" si="8"/>
        <v>0</v>
      </c>
      <c r="J89" s="449"/>
    </row>
    <row r="90" spans="1:10" ht="12.9" customHeight="1">
      <c r="A90" s="447"/>
      <c r="B90" s="309"/>
      <c r="C90" s="310"/>
      <c r="D90" s="301"/>
      <c r="E90" s="302"/>
      <c r="F90" s="306">
        <f t="shared" si="6"/>
        <v>0</v>
      </c>
      <c r="G90" s="301"/>
      <c r="H90" s="307">
        <f t="shared" si="7"/>
        <v>0</v>
      </c>
      <c r="I90" s="308">
        <f t="shared" si="8"/>
        <v>0</v>
      </c>
      <c r="J90" s="449"/>
    </row>
    <row r="91" spans="1:10" ht="12.9" customHeight="1">
      <c r="A91" s="447"/>
      <c r="B91" s="309"/>
      <c r="C91" s="310"/>
      <c r="D91" s="301"/>
      <c r="E91" s="302"/>
      <c r="F91" s="306">
        <f t="shared" si="6"/>
        <v>0</v>
      </c>
      <c r="G91" s="301"/>
      <c r="H91" s="307">
        <f t="shared" si="7"/>
        <v>0</v>
      </c>
      <c r="I91" s="308">
        <f t="shared" si="8"/>
        <v>0</v>
      </c>
      <c r="J91" s="449"/>
    </row>
    <row r="92" spans="1:10" ht="12.9" customHeight="1">
      <c r="A92" s="447"/>
      <c r="B92" s="309"/>
      <c r="C92" s="310"/>
      <c r="D92" s="301"/>
      <c r="E92" s="302"/>
      <c r="F92" s="306">
        <f t="shared" si="6"/>
        <v>0</v>
      </c>
      <c r="G92" s="301"/>
      <c r="H92" s="307">
        <f t="shared" si="7"/>
        <v>0</v>
      </c>
      <c r="I92" s="308">
        <f t="shared" si="8"/>
        <v>0</v>
      </c>
      <c r="J92" s="449"/>
    </row>
    <row r="93" spans="1:10" ht="12.9" customHeight="1">
      <c r="A93" s="447"/>
      <c r="B93" s="309"/>
      <c r="C93" s="310"/>
      <c r="D93" s="301"/>
      <c r="E93" s="302"/>
      <c r="F93" s="306">
        <f t="shared" si="6"/>
        <v>0</v>
      </c>
      <c r="G93" s="301"/>
      <c r="H93" s="307">
        <f t="shared" si="7"/>
        <v>0</v>
      </c>
      <c r="I93" s="308">
        <f t="shared" si="8"/>
        <v>0</v>
      </c>
      <c r="J93" s="449"/>
    </row>
    <row r="94" spans="1:10" ht="12.9" customHeight="1">
      <c r="A94" s="447"/>
      <c r="B94" s="309"/>
      <c r="C94" s="310"/>
      <c r="D94" s="301"/>
      <c r="E94" s="302"/>
      <c r="F94" s="306">
        <f t="shared" si="6"/>
        <v>0</v>
      </c>
      <c r="G94" s="301"/>
      <c r="H94" s="307">
        <f t="shared" si="7"/>
        <v>0</v>
      </c>
      <c r="I94" s="308">
        <f t="shared" si="8"/>
        <v>0</v>
      </c>
      <c r="J94" s="449"/>
    </row>
    <row r="95" spans="1:10" ht="12.9" customHeight="1">
      <c r="A95" s="447"/>
      <c r="B95" s="309"/>
      <c r="C95" s="310"/>
      <c r="D95" s="301"/>
      <c r="E95" s="302"/>
      <c r="F95" s="306">
        <f t="shared" si="6"/>
        <v>0</v>
      </c>
      <c r="G95" s="301"/>
      <c r="H95" s="307">
        <f t="shared" si="7"/>
        <v>0</v>
      </c>
      <c r="I95" s="308">
        <f t="shared" si="8"/>
        <v>0</v>
      </c>
      <c r="J95" s="449"/>
    </row>
    <row r="96" spans="1:10" ht="12.9" customHeight="1">
      <c r="A96" s="447"/>
      <c r="B96" s="309"/>
      <c r="C96" s="310"/>
      <c r="D96" s="301"/>
      <c r="E96" s="302"/>
      <c r="F96" s="306">
        <f t="shared" si="6"/>
        <v>0</v>
      </c>
      <c r="G96" s="301"/>
      <c r="H96" s="307">
        <f t="shared" si="7"/>
        <v>0</v>
      </c>
      <c r="I96" s="308">
        <f t="shared" si="8"/>
        <v>0</v>
      </c>
      <c r="J96" s="449"/>
    </row>
    <row r="97" spans="1:10" ht="12.9" customHeight="1">
      <c r="A97" s="447"/>
      <c r="B97" s="309"/>
      <c r="C97" s="310"/>
      <c r="D97" s="301"/>
      <c r="E97" s="302"/>
      <c r="F97" s="306">
        <f t="shared" si="6"/>
        <v>0</v>
      </c>
      <c r="G97" s="301"/>
      <c r="H97" s="307">
        <f t="shared" si="7"/>
        <v>0</v>
      </c>
      <c r="I97" s="308">
        <f t="shared" si="8"/>
        <v>0</v>
      </c>
      <c r="J97" s="449"/>
    </row>
    <row r="98" spans="1:10" ht="12.9" customHeight="1">
      <c r="A98" s="447"/>
      <c r="B98" s="309"/>
      <c r="C98" s="310"/>
      <c r="D98" s="301"/>
      <c r="E98" s="302"/>
      <c r="F98" s="306">
        <f t="shared" si="6"/>
        <v>0</v>
      </c>
      <c r="G98" s="301"/>
      <c r="H98" s="307">
        <f t="shared" si="7"/>
        <v>0</v>
      </c>
      <c r="I98" s="308">
        <f t="shared" si="8"/>
        <v>0</v>
      </c>
      <c r="J98" s="449"/>
    </row>
    <row r="99" spans="1:10" ht="12.9" customHeight="1">
      <c r="A99" s="447"/>
      <c r="B99" s="309"/>
      <c r="C99" s="310"/>
      <c r="D99" s="301"/>
      <c r="E99" s="302"/>
      <c r="F99" s="306">
        <f t="shared" si="6"/>
        <v>0</v>
      </c>
      <c r="G99" s="311"/>
      <c r="H99" s="307">
        <f t="shared" si="7"/>
        <v>0</v>
      </c>
      <c r="I99" s="308">
        <f t="shared" si="8"/>
        <v>0</v>
      </c>
      <c r="J99" s="449"/>
    </row>
    <row r="100" spans="1:10" ht="12.9" customHeight="1">
      <c r="A100" s="447"/>
      <c r="B100" s="309"/>
      <c r="C100" s="310"/>
      <c r="D100" s="311"/>
      <c r="E100" s="312"/>
      <c r="F100" s="306">
        <f t="shared" si="6"/>
        <v>0</v>
      </c>
      <c r="G100" s="311"/>
      <c r="H100" s="307">
        <f t="shared" si="7"/>
        <v>0</v>
      </c>
      <c r="I100" s="308">
        <f t="shared" si="8"/>
        <v>0</v>
      </c>
      <c r="J100" s="449"/>
    </row>
    <row r="101" spans="1:10" ht="12.9" customHeight="1">
      <c r="A101" s="447"/>
      <c r="B101" s="313"/>
      <c r="C101" s="313"/>
      <c r="D101" s="106"/>
      <c r="E101" s="106"/>
      <c r="F101" s="106"/>
      <c r="G101" s="106"/>
      <c r="H101" s="106"/>
      <c r="I101" s="106"/>
      <c r="J101" s="449"/>
    </row>
    <row r="102" spans="1:10" ht="13.2">
      <c r="A102" s="447"/>
      <c r="B102" s="314"/>
      <c r="C102" s="314"/>
      <c r="D102" s="314"/>
      <c r="E102" s="314"/>
      <c r="F102" s="314"/>
      <c r="G102" s="314"/>
      <c r="H102" s="314"/>
      <c r="I102" s="314"/>
      <c r="J102" s="449"/>
    </row>
    <row r="103" spans="1:10" ht="13.2">
      <c r="A103" s="447"/>
      <c r="B103" s="445" t="str">
        <f>NomClub&amp;" "&amp;NomSection&amp;" - Subvention Municipale "&amp;Saison&amp;"    Page 9/10"</f>
        <v xml:space="preserve">  - Subvention Municipale 2026    Page 9/10</v>
      </c>
      <c r="C103" s="445"/>
      <c r="D103" s="445"/>
      <c r="E103" s="445"/>
      <c r="F103" s="445"/>
      <c r="G103" s="445"/>
      <c r="H103" s="445"/>
      <c r="I103" s="445"/>
      <c r="J103" s="449"/>
    </row>
    <row r="104" spans="1:10" ht="13.2">
      <c r="A104" s="447"/>
      <c r="B104" s="314"/>
      <c r="C104" s="314"/>
      <c r="D104" s="314"/>
      <c r="E104" s="314"/>
      <c r="F104" s="314"/>
      <c r="G104" s="314"/>
      <c r="H104" s="314"/>
      <c r="I104" s="314"/>
      <c r="J104" s="315"/>
    </row>
  </sheetData>
  <sheetProtection sheet="1" objects="1" scenarios="1"/>
  <mergeCells count="15">
    <mergeCell ref="B1:I1"/>
    <mergeCell ref="A2:A104"/>
    <mergeCell ref="C2:I2"/>
    <mergeCell ref="J2:J103"/>
    <mergeCell ref="C3:I3"/>
    <mergeCell ref="C4:I4"/>
    <mergeCell ref="C5:G5"/>
    <mergeCell ref="H5:I5"/>
    <mergeCell ref="B6:C6"/>
    <mergeCell ref="B7:C7"/>
    <mergeCell ref="E7:F7"/>
    <mergeCell ref="B9:C9"/>
    <mergeCell ref="D9:F9"/>
    <mergeCell ref="H9:I9"/>
    <mergeCell ref="B103:I103"/>
  </mergeCells>
  <dataValidations count="7">
    <dataValidation type="decimal" operator="greaterThan" allowBlank="1" showInputMessage="1" showErrorMessage="1" promptTitle="Mettre le taux du SMIC horaire" prompt="du début d'année précédant le versement de la subvention" sqref="D7" xr:uid="{00000000-0002-0000-0800-000000000000}">
      <formula1>9</formula1>
      <formula2>0</formula2>
    </dataValidation>
    <dataValidation type="decimal" allowBlank="1" showInputMessage="1" showErrorMessage="1" errorTitle="Entrée non valide" error="Trop d'heures dans la semaine" promptTitle="Participation régulière" prompt="Indiquez le nombre d'heures consacré par semaine à l'encadrement des pratiquants (entrainements et rencontres du Weekend)" sqref="D13" xr:uid="{00000000-0002-0000-0800-000001000000}">
      <formula1>0</formula1>
      <formula2>40</formula2>
    </dataValidation>
    <dataValidation type="whole" allowBlank="1" showInputMessage="1" showErrorMessage="1" errorTitle="Entrée non valide" error="Trop de semaines" promptTitle="Participation régulière" prompt="Indiquez le nombre de semaines d'entrainement dans l'année" sqref="E13" xr:uid="{00000000-0002-0000-0800-000002000000}">
      <formula1>0</formula1>
      <formula2>52</formula2>
    </dataValidation>
    <dataValidation type="decimal" allowBlank="1" showInputMessage="1" showErrorMessage="1" errorTitle="Entrée non valide" promptTitle="Participation occasionnelle" prompt="Pour les encadrants sportifs et les autres bénévoles,_x000a_indiquez le temps consacré hors entrainements sur l'année_x000a_(Réunion, assemblée générale, préparation gala ou fête, ...)" sqref="G13" xr:uid="{00000000-0002-0000-0800-000003000000}">
      <formula1>0</formula1>
      <formula2>1000</formula2>
    </dataValidation>
    <dataValidation type="decimal" allowBlank="1" showErrorMessage="1" errorTitle="Entrée non valide" error="Trop d'heures dans la semaine" sqref="D14:D100" xr:uid="{00000000-0002-0000-0800-000004000000}">
      <formula1>0</formula1>
      <formula2>40</formula2>
    </dataValidation>
    <dataValidation type="whole" allowBlank="1" showErrorMessage="1" errorTitle="Entrée non valide" error="Trop de semaines" sqref="E14:E100" xr:uid="{00000000-0002-0000-0800-000005000000}">
      <formula1>0</formula1>
      <formula2>52</formula2>
    </dataValidation>
    <dataValidation type="decimal" allowBlank="1" showErrorMessage="1" errorTitle="Entrée non valide" sqref="G14:G100" xr:uid="{00000000-0002-0000-0800-000006000000}">
      <formula1>0</formula1>
      <formula2>1000</formula2>
    </dataValidation>
  </dataValidations>
  <printOptions horizontalCentered="1"/>
  <pageMargins left="0.39374999999999999" right="0.39374999999999999" top="0.39374999999999999" bottom="0.39374999999999999" header="0.511811023622047" footer="0.511811023622047"/>
  <pageSetup paperSize="9" fitToHeight="2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1652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18</vt:i4>
      </vt:variant>
    </vt:vector>
  </HeadingPairs>
  <TitlesOfParts>
    <vt:vector size="29" baseType="lpstr">
      <vt:lpstr>P1</vt:lpstr>
      <vt:lpstr>P2</vt:lpstr>
      <vt:lpstr>P3</vt:lpstr>
      <vt:lpstr>P4</vt:lpstr>
      <vt:lpstr>Effectifs</vt:lpstr>
      <vt:lpstr>Comptes Résultats</vt:lpstr>
      <vt:lpstr>Bilan</vt:lpstr>
      <vt:lpstr>Budget Prévisionnel</vt:lpstr>
      <vt:lpstr>Bénévolat</vt:lpstr>
      <vt:lpstr>Signature</vt:lpstr>
      <vt:lpstr>Récap</vt:lpstr>
      <vt:lpstr>AnSaison</vt:lpstr>
      <vt:lpstr>Bénévolat!Impression_des_titres</vt:lpstr>
      <vt:lpstr>NomClub</vt:lpstr>
      <vt:lpstr>NomSection</vt:lpstr>
      <vt:lpstr>Saison</vt:lpstr>
      <vt:lpstr>TauxSMIC</vt:lpstr>
      <vt:lpstr>TypeSaison</vt:lpstr>
      <vt:lpstr>Bénévolat!Zone_d_impression</vt:lpstr>
      <vt:lpstr>Bilan!Zone_d_impression</vt:lpstr>
      <vt:lpstr>'Budget Prévisionnel'!Zone_d_impression</vt:lpstr>
      <vt:lpstr>'Comptes Résultats'!Zone_d_impression</vt:lpstr>
      <vt:lpstr>Effectifs!Zone_d_impression</vt:lpstr>
      <vt:lpstr>'P1'!Zone_d_impression</vt:lpstr>
      <vt:lpstr>'P2'!Zone_d_impression</vt:lpstr>
      <vt:lpstr>'P3'!Zone_d_impression</vt:lpstr>
      <vt:lpstr>'P4'!Zone_d_impression</vt:lpstr>
      <vt:lpstr>Récap!Zone_d_impression</vt:lpstr>
      <vt:lpstr>Signature!Zone_d_impression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Demande de Subvention Municipale</dc:title>
  <dc:subject>Association sportive - Volet 1 et 2a</dc:subject>
  <dc:creator/>
  <dc:description>Version 131010</dc:description>
  <cp:lastModifiedBy>Francis CAESEMAECKER</cp:lastModifiedBy>
  <cp:revision>106</cp:revision>
  <cp:lastPrinted>2021-06-03T15:01:05Z</cp:lastPrinted>
  <dcterms:created xsi:type="dcterms:W3CDTF">2013-10-07T17:20:53Z</dcterms:created>
  <dcterms:modified xsi:type="dcterms:W3CDTF">2025-07-08T07:31:34Z</dcterms:modified>
  <dc:language>fr-FR</dc:language>
</cp:coreProperties>
</file>